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8"/>
  </bookViews>
  <sheets>
    <sheet name="classi" sheetId="1" r:id="rId1"/>
    <sheet name="HTM 1" sheetId="2" r:id="rId2"/>
    <sheet name="FS SENIOR" sheetId="3" r:id="rId3"/>
    <sheet name="FS 0" sheetId="4" r:id="rId4"/>
    <sheet name="FS 2" sheetId="5" r:id="rId5"/>
    <sheet name="FS 1" sheetId="6" r:id="rId6"/>
    <sheet name="HTM 2" sheetId="7" r:id="rId7"/>
    <sheet name="HTM 0" sheetId="8" r:id="rId8"/>
    <sheet name="FS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<sst xmlns="http://schemas.openxmlformats.org/spreadsheetml/2006/main" count="1009" uniqueCount="107">
  <si>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</si>
  <si>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</si>
  <si>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</si>
  <si>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</si>
  <si>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</si>
  <si>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</si>
  <si>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</si>
  <si>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</si>
  <si>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</si>
  <si>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OEC</t>
  </si>
  <si>
    <t>con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</si>
  <si>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</si>
  <si>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</si>
  <si>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</si>
  <si>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</si>
  <si>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</si>
  <si>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</si>
  <si>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</si>
  <si>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</si>
  <si>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Starter 1 (nome)</t>
  </si>
  <si>
    <t>Starter 2 (nome)</t>
  </si>
  <si>
    <t>Cane 1</t>
  </si>
  <si>
    <t>Cane 2</t>
  </si>
  <si>
    <t>Quartetto</t>
  </si>
  <si>
    <t>Trio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</si>
  <si>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</si>
  <si>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</si>
  <si>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</si>
  <si>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</si>
  <si>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</si>
  <si>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</si>
  <si>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</si>
  <si>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</si>
  <si>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</si>
  <si>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</si>
  <si>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</si>
  <si>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</si>
  <si>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</si>
  <si>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</si>
  <si>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</si>
  <si>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</si>
  <si>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</si>
  <si>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</si>
  <si>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</si>
  <si>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</si>
  <si>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</si>
  <si>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</si>
  <si>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</si>
  <si>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</si>
  <si>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</si>
  <si>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</si>
  <si>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</si>
  <si>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</si>
  <si>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</si>
  <si>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</si>
  <si>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</si>
  <si>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</si>
  <si>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</si>
  <si>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</si>
  <si>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</si>
  <si>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</si>
  <si>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</si>
  <si>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</si>
  <si>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</si>
  <si>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</si>
  <si>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</si>
  <si>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</si>
  <si>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</si>
  <si>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</si>
  <si>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</si>
  <si>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</si>
  <si>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</si>
  <si>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</si>
  <si>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</si>
  <si>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</si>
  <si>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</si>
  <si>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IRON</t>
  </si>
  <si>
    <t>MARIA LAURA</t>
  </si>
  <si>
    <t>LEONARDI</t>
  </si>
  <si>
    <t>GINGER</t>
  </si>
  <si>
    <t>ANDREA</t>
  </si>
  <si>
    <t>TRIMARCHI</t>
  </si>
  <si>
    <t>MUD</t>
  </si>
  <si>
    <t>SILVIA</t>
  </si>
  <si>
    <t xml:space="preserve"> </t>
  </si>
  <si>
    <t>SICILIA</t>
  </si>
  <si>
    <t>MIA</t>
  </si>
  <si>
    <t>GABRIELLA</t>
  </si>
  <si>
    <t>DE MADDIS</t>
  </si>
  <si>
    <t>GARA DDI CSEN DOG TOWN PALERMO 25/05/2024</t>
  </si>
  <si>
    <t>FS SENIOR</t>
  </si>
  <si>
    <t>ROSALBA</t>
  </si>
  <si>
    <t>REGIS</t>
  </si>
  <si>
    <t>MAYA</t>
  </si>
  <si>
    <t>MIK</t>
  </si>
  <si>
    <t>VINCIANE</t>
  </si>
  <si>
    <t>VIALETTES</t>
  </si>
  <si>
    <t>TATOO</t>
  </si>
  <si>
    <t>TEA</t>
  </si>
  <si>
    <t>MARZIA</t>
  </si>
  <si>
    <t>SOARDI</t>
  </si>
  <si>
    <t>FS 3</t>
  </si>
  <si>
    <t>DAVIDE</t>
  </si>
  <si>
    <t>ALBORALETTI</t>
  </si>
  <si>
    <t>ARYA</t>
  </si>
  <si>
    <t>Freestyle Senior</t>
  </si>
  <si>
    <t>Freestyle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</si>
</sst>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74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4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173" fontId="26" fillId="0" borderId="22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1" xfId="0" applyFont="1" applyFill="1" applyBorder="1" applyAlignment="1" applyProtection="1">
      <alignment textRotation="45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6" fillId="61" borderId="40" xfId="0" applyFont="1" applyFill="1" applyBorder="1" applyAlignment="1" applyProtection="1">
      <alignment horizontal="left"/>
      <protection/>
    </xf>
    <xf numFmtId="0" fontId="26" fillId="61" borderId="41" xfId="0" applyFont="1" applyFill="1" applyBorder="1" applyAlignment="1" applyProtection="1">
      <alignment horizontal="left" textRotation="90"/>
      <protection/>
    </xf>
    <xf numFmtId="0" fontId="26" fillId="61" borderId="41" xfId="0" applyFont="1" applyFill="1" applyBorder="1" applyAlignment="1" applyProtection="1">
      <alignment horizontal="left"/>
      <protection/>
    </xf>
    <xf numFmtId="49" fontId="26" fillId="61" borderId="41" xfId="0" applyNumberFormat="1" applyFont="1" applyFill="1" applyBorder="1" applyAlignment="1" applyProtection="1">
      <alignment horizontal="left"/>
      <protection/>
    </xf>
    <xf numFmtId="1" fontId="26" fillId="0" borderId="28" xfId="0" applyNumberFormat="1" applyFont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 hidden="1"/>
    </xf>
    <xf numFmtId="1" fontId="26" fillId="0" borderId="27" xfId="0" applyNumberFormat="1" applyFont="1" applyBorder="1" applyAlignment="1" applyProtection="1">
      <alignment horizontal="left"/>
      <protection/>
    </xf>
    <xf numFmtId="1" fontId="26" fillId="0" borderId="22" xfId="0" applyNumberFormat="1" applyFont="1" applyBorder="1" applyAlignment="1" applyProtection="1">
      <alignment horizontal="left"/>
      <protection/>
    </xf>
    <xf numFmtId="1" fontId="26" fillId="0" borderId="23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2" fontId="27" fillId="44" borderId="22" xfId="0" applyNumberFormat="1" applyFont="1" applyFill="1" applyBorder="1" applyAlignment="1" applyProtection="1">
      <alignment/>
      <protection hidden="1" locked="0"/>
    </xf>
    <xf numFmtId="2" fontId="27" fillId="44" borderId="23" xfId="0" applyNumberFormat="1" applyFont="1" applyFill="1" applyBorder="1" applyAlignment="1" applyProtection="1">
      <alignment/>
      <protection hidden="1" locked="0"/>
    </xf>
    <xf numFmtId="0" fontId="26" fillId="61" borderId="40" xfId="0" applyFont="1" applyFill="1" applyBorder="1" applyAlignment="1" applyProtection="1">
      <alignment horizontal="left" textRotation="90"/>
      <protection/>
    </xf>
    <xf numFmtId="49" fontId="26" fillId="38" borderId="41" xfId="0" applyNumberFormat="1" applyFont="1" applyFill="1" applyBorder="1" applyAlignment="1" applyProtection="1">
      <alignment horizontal="left"/>
      <protection/>
    </xf>
    <xf numFmtId="49" fontId="26" fillId="38" borderId="60" xfId="0" applyNumberFormat="1" applyFont="1" applyFill="1" applyBorder="1" applyAlignment="1" applyProtection="1">
      <alignment horizontal="left" textRotation="90"/>
      <protection/>
    </xf>
    <xf numFmtId="2" fontId="26" fillId="55" borderId="26" xfId="0" applyNumberFormat="1" applyFont="1" applyFill="1" applyBorder="1" applyAlignment="1" applyProtection="1">
      <alignment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vertical="center"/>
      <protection hidden="1" locked="0"/>
    </xf>
    <xf numFmtId="0" fontId="1" fillId="66" borderId="0" xfId="0" applyFont="1" applyFill="1" applyAlignment="1" applyProtection="1">
      <alignment/>
      <protection/>
    </xf>
    <xf numFmtId="0" fontId="56" fillId="68" borderId="61" xfId="0" applyFont="1" applyFill="1" applyBorder="1" applyAlignment="1" applyProtection="1">
      <alignment horizontal="center" vertical="center"/>
      <protection hidden="1"/>
    </xf>
    <xf numFmtId="0" fontId="26" fillId="38" borderId="62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38" borderId="63" xfId="0" applyFont="1" applyFill="1" applyBorder="1" applyAlignment="1" applyProtection="1">
      <alignment horizontal="center"/>
      <protection/>
    </xf>
    <xf numFmtId="0" fontId="26" fillId="38" borderId="31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172" fontId="26" fillId="54" borderId="64" xfId="0" applyNumberFormat="1" applyFont="1" applyFill="1" applyBorder="1" applyAlignment="1" applyProtection="1">
      <alignment/>
      <protection/>
    </xf>
    <xf numFmtId="172" fontId="26" fillId="54" borderId="65" xfId="0" applyNumberFormat="1" applyFont="1" applyFill="1" applyBorder="1" applyAlignment="1" applyProtection="1">
      <alignment/>
      <protection/>
    </xf>
    <xf numFmtId="172" fontId="26" fillId="54" borderId="66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6" xfId="0" applyFont="1" applyFill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67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66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67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  <xf numFmtId="0" fontId="26" fillId="0" borderId="66" xfId="0" applyFont="1" applyBorder="1" applyAlignment="1" applyProtection="1">
      <alignment horizontal="left"/>
      <protection/>
    </xf>
    <xf numFmtId="175" fontId="26" fillId="54" borderId="38" xfId="0" applyNumberFormat="1" applyFont="1" applyFill="1" applyBorder="1" applyAlignment="1" applyProtection="1">
      <alignment horizontal="center"/>
      <protection/>
    </xf>
    <xf numFmtId="175" fontId="26" fillId="5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5" t="s">
        <v>89</v>
      </c>
      <c r="C2" s="255"/>
      <c r="D2" s="255"/>
      <c r="E2" s="256"/>
      <c r="F2" s="256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7" t="s">
        <v>0</v>
      </c>
      <c r="C5" s="257"/>
      <c r="D5" s="257"/>
      <c r="E5" s="5"/>
      <c r="F5" s="5"/>
      <c r="G5" s="2"/>
    </row>
    <row r="6" spans="1:7" ht="12.75">
      <c r="A6" s="1"/>
      <c r="B6" s="257"/>
      <c r="C6" s="257"/>
      <c r="D6" s="257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7</v>
      </c>
      <c r="D11" s="188"/>
      <c r="E11" s="187"/>
      <c r="F11" s="187"/>
      <c r="G11" s="186"/>
    </row>
    <row r="12" spans="1:7" ht="15.75">
      <c r="A12" s="1"/>
      <c r="B12" s="10">
        <v>1</v>
      </c>
      <c r="C12" s="208" t="s">
        <v>95</v>
      </c>
      <c r="D12" s="209" t="s">
        <v>96</v>
      </c>
      <c r="E12" s="224"/>
      <c r="F12" s="212"/>
      <c r="G12" s="209" t="s">
        <v>97</v>
      </c>
    </row>
    <row r="13" spans="1:7" ht="15.75">
      <c r="A13" s="1"/>
      <c r="B13" s="10" t="s">
        <v>7</v>
      </c>
      <c r="C13" s="208"/>
      <c r="D13" s="209"/>
      <c r="E13" s="224"/>
      <c r="F13" s="212"/>
      <c r="G13" s="209"/>
    </row>
    <row r="14" spans="1:7" ht="15.75">
      <c r="A14" s="1"/>
      <c r="B14" s="10" t="s">
        <v>7</v>
      </c>
      <c r="C14" s="208"/>
      <c r="D14" s="209"/>
      <c r="E14" s="224"/>
      <c r="F14" s="212"/>
      <c r="G14" s="209"/>
    </row>
    <row r="15" spans="1:7" ht="15.75">
      <c r="A15" s="1"/>
      <c r="B15" s="10" t="s">
        <v>7</v>
      </c>
      <c r="C15" s="208"/>
      <c r="D15" s="209"/>
      <c r="E15" s="224"/>
      <c r="F15" s="212"/>
      <c r="G15" s="209"/>
    </row>
    <row r="16" spans="1:7" ht="15.75">
      <c r="A16" s="1"/>
      <c r="B16" s="10" t="s">
        <v>7</v>
      </c>
      <c r="C16" s="208"/>
      <c r="D16" s="209"/>
      <c r="E16" s="224"/>
      <c r="F16" s="212"/>
      <c r="G16" s="209"/>
    </row>
    <row r="17" spans="1:7" ht="15.75">
      <c r="A17" s="1"/>
      <c r="B17" s="10" t="s">
        <v>7</v>
      </c>
      <c r="C17" s="208"/>
      <c r="D17" s="209"/>
      <c r="E17" s="224"/>
      <c r="F17" s="212"/>
      <c r="G17" s="209"/>
    </row>
    <row r="18" spans="1:7" ht="15.75">
      <c r="A18" s="1"/>
      <c r="B18" s="10" t="s">
        <v>7</v>
      </c>
      <c r="C18" s="208"/>
      <c r="D18" s="209"/>
      <c r="E18" s="225"/>
      <c r="F18" s="212"/>
      <c r="G18" s="209"/>
    </row>
    <row r="19" spans="1:7" ht="15.75">
      <c r="A19" s="1"/>
      <c r="B19" s="10" t="s">
        <v>7</v>
      </c>
      <c r="C19" s="208"/>
      <c r="D19" s="209"/>
      <c r="E19" s="225"/>
      <c r="F19" s="212"/>
      <c r="G19" s="209"/>
    </row>
    <row r="20" spans="1:7" ht="15.75">
      <c r="A20" s="1"/>
      <c r="B20" s="10" t="s">
        <v>7</v>
      </c>
      <c r="C20" s="208"/>
      <c r="D20" s="209"/>
      <c r="E20" s="225"/>
      <c r="F20" s="212"/>
      <c r="G20" s="209"/>
    </row>
    <row r="21" spans="1:7" ht="15.75">
      <c r="A21" s="1"/>
      <c r="B21" s="10" t="s">
        <v>7</v>
      </c>
      <c r="C21" s="208"/>
      <c r="D21" s="209"/>
      <c r="E21" s="225"/>
      <c r="F21" s="212"/>
      <c r="G21" s="209"/>
    </row>
    <row r="22" spans="1:7" ht="15.75">
      <c r="A22" s="1"/>
      <c r="B22" s="10" t="s">
        <v>7</v>
      </c>
      <c r="C22" s="208"/>
      <c r="D22" s="209"/>
      <c r="E22" s="225"/>
      <c r="F22" s="212"/>
      <c r="G22" s="209"/>
    </row>
    <row r="23" spans="1:7" ht="15.75">
      <c r="A23" s="1"/>
      <c r="B23" s="10" t="s">
        <v>7</v>
      </c>
      <c r="C23" s="208"/>
      <c r="D23" s="209"/>
      <c r="E23" s="225"/>
      <c r="F23" s="212"/>
      <c r="G23" s="209"/>
    </row>
    <row r="24" spans="1:7" ht="15.75">
      <c r="A24" s="1"/>
      <c r="B24" s="10" t="s">
        <v>7</v>
      </c>
      <c r="C24" s="208"/>
      <c r="D24" s="209"/>
      <c r="E24" s="225"/>
      <c r="F24" s="212"/>
      <c r="G24" s="209"/>
    </row>
    <row r="25" spans="1:7" ht="15.75">
      <c r="A25" s="1"/>
      <c r="B25" s="10" t="s">
        <v>7</v>
      </c>
      <c r="C25" s="208"/>
      <c r="D25" s="209"/>
      <c r="E25" s="225"/>
      <c r="F25" s="212"/>
      <c r="G25" s="209"/>
    </row>
    <row r="26" spans="1:7" ht="15.75">
      <c r="A26" s="1"/>
      <c r="B26" s="10" t="s">
        <v>7</v>
      </c>
      <c r="C26" s="208"/>
      <c r="D26" s="209"/>
      <c r="E26" s="225"/>
      <c r="F26" s="212"/>
      <c r="G26" s="209"/>
    </row>
    <row r="27" spans="1:7" ht="15.75">
      <c r="A27" s="1"/>
      <c r="B27" s="10" t="s">
        <v>7</v>
      </c>
      <c r="C27" s="212"/>
      <c r="D27" s="213"/>
      <c r="E27" s="225"/>
      <c r="F27" s="212"/>
      <c r="G27" s="213"/>
    </row>
    <row r="28" spans="1:7" ht="15.75">
      <c r="A28" s="1"/>
      <c r="B28" s="10" t="s">
        <v>7</v>
      </c>
      <c r="C28" s="212"/>
      <c r="D28" s="213"/>
      <c r="E28" s="225"/>
      <c r="F28" s="212"/>
      <c r="G28" s="213"/>
    </row>
    <row r="29" spans="1:7" ht="15.75">
      <c r="A29" s="1"/>
      <c r="B29" s="10" t="s">
        <v>7</v>
      </c>
      <c r="C29" s="212"/>
      <c r="D29" s="213"/>
      <c r="E29" s="225"/>
      <c r="F29" s="212"/>
      <c r="G29" s="213"/>
    </row>
    <row r="30" spans="1:7" ht="15.75">
      <c r="A30" s="1"/>
      <c r="B30" s="10" t="s">
        <v>7</v>
      </c>
      <c r="C30" s="212"/>
      <c r="D30" s="213"/>
      <c r="E30" s="225"/>
      <c r="F30" s="212"/>
      <c r="G30" s="213"/>
    </row>
    <row r="31" spans="1:7" ht="15.75">
      <c r="A31" s="1"/>
      <c r="B31" s="10" t="s">
        <v>7</v>
      </c>
      <c r="C31" s="212"/>
      <c r="D31" s="213"/>
      <c r="E31" s="225"/>
      <c r="F31" s="212"/>
      <c r="G31" s="213"/>
    </row>
    <row r="32" spans="1:7" ht="15.75">
      <c r="A32" s="1"/>
      <c r="B32" s="249" t="s">
        <v>1</v>
      </c>
      <c r="C32" s="250" t="s">
        <v>2</v>
      </c>
      <c r="D32" s="251" t="s">
        <v>3</v>
      </c>
      <c r="E32" s="252"/>
      <c r="F32" s="252"/>
      <c r="G32" s="251" t="s">
        <v>4</v>
      </c>
    </row>
    <row r="33" spans="1:7" ht="15.75">
      <c r="A33" s="1"/>
      <c r="B33" s="249"/>
      <c r="C33" s="250"/>
      <c r="D33" s="251"/>
      <c r="E33" s="252"/>
      <c r="F33" s="252"/>
      <c r="G33" s="251"/>
    </row>
    <row r="34" spans="1:7" ht="15.75">
      <c r="A34" s="1"/>
      <c r="B34" s="249" t="s">
        <v>74</v>
      </c>
      <c r="C34" s="207" t="s">
        <v>6</v>
      </c>
      <c r="D34" s="253"/>
      <c r="E34" s="252"/>
      <c r="F34" s="252"/>
      <c r="G34" s="251"/>
    </row>
    <row r="35" spans="1:7" ht="15.75">
      <c r="A35" s="7"/>
      <c r="B35" s="10">
        <v>9</v>
      </c>
      <c r="C35" s="208" t="s">
        <v>91</v>
      </c>
      <c r="D35" s="209" t="s">
        <v>92</v>
      </c>
      <c r="E35" s="210"/>
      <c r="F35" s="211"/>
      <c r="G35" s="209" t="s">
        <v>94</v>
      </c>
    </row>
    <row r="36" spans="1:7" ht="15.75">
      <c r="A36" s="7"/>
      <c r="B36" s="10" t="s">
        <v>7</v>
      </c>
      <c r="C36" s="208"/>
      <c r="D36" s="209"/>
      <c r="E36" s="210"/>
      <c r="F36" s="211"/>
      <c r="G36" s="209"/>
    </row>
    <row r="37" spans="1:7" ht="15.75">
      <c r="A37" s="7"/>
      <c r="B37" s="10" t="s">
        <v>7</v>
      </c>
      <c r="C37" s="208"/>
      <c r="D37" s="209"/>
      <c r="E37" s="210"/>
      <c r="F37" s="211"/>
      <c r="G37" s="209"/>
    </row>
    <row r="38" spans="1:7" ht="15.75">
      <c r="A38" s="8"/>
      <c r="B38" s="10" t="s">
        <v>7</v>
      </c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/>
      <c r="F55" s="187"/>
      <c r="G55" s="186" t="s">
        <v>4</v>
      </c>
    </row>
    <row r="56" spans="1:7" ht="15.75">
      <c r="A56" s="1"/>
      <c r="B56" s="184"/>
      <c r="C56" s="185"/>
      <c r="D56" s="186"/>
      <c r="E56" s="187"/>
      <c r="F56" s="187"/>
      <c r="G56" s="186"/>
    </row>
    <row r="57" spans="1:7" ht="15.75">
      <c r="A57" s="1"/>
      <c r="B57" s="184" t="s">
        <v>8</v>
      </c>
      <c r="C57" s="207" t="s">
        <v>6</v>
      </c>
      <c r="D57" s="188"/>
      <c r="E57" s="187"/>
      <c r="F57" s="187"/>
      <c r="G57" s="186"/>
    </row>
    <row r="58" spans="1:7" ht="15.75">
      <c r="A58" s="1"/>
      <c r="B58" s="10">
        <v>2</v>
      </c>
      <c r="C58" s="208" t="s">
        <v>77</v>
      </c>
      <c r="D58" s="209" t="s">
        <v>78</v>
      </c>
      <c r="E58" s="210"/>
      <c r="F58" s="211"/>
      <c r="G58" s="209" t="s">
        <v>79</v>
      </c>
    </row>
    <row r="59" spans="1:7" ht="15.75">
      <c r="A59" s="1"/>
      <c r="B59" s="10" t="s">
        <v>7</v>
      </c>
      <c r="C59" s="208"/>
      <c r="D59" s="209"/>
      <c r="E59" s="210"/>
      <c r="F59" s="211"/>
      <c r="G59" s="209"/>
    </row>
    <row r="60" spans="1:7" ht="15.75">
      <c r="A60" s="1"/>
      <c r="B60" s="10" t="s">
        <v>7</v>
      </c>
      <c r="C60" s="208"/>
      <c r="D60" s="209"/>
      <c r="E60" s="210"/>
      <c r="F60" s="211"/>
      <c r="G60" s="209"/>
    </row>
    <row r="61" spans="1:7" ht="15.75">
      <c r="A61" s="1"/>
      <c r="B61" s="10" t="s">
        <v>7</v>
      </c>
      <c r="C61" s="212"/>
      <c r="D61" s="213"/>
      <c r="E61" s="210"/>
      <c r="F61" s="211"/>
      <c r="G61" s="213"/>
    </row>
    <row r="62" spans="1:7" ht="15.75">
      <c r="A62" s="1"/>
      <c r="B62" s="10" t="s">
        <v>7</v>
      </c>
      <c r="C62" s="212"/>
      <c r="D62" s="213"/>
      <c r="E62" s="210"/>
      <c r="F62" s="211"/>
      <c r="G62" s="213"/>
    </row>
    <row r="63" spans="1:7" ht="15.75">
      <c r="A63" s="1"/>
      <c r="B63" s="10" t="s">
        <v>7</v>
      </c>
      <c r="C63" s="212"/>
      <c r="D63" s="213"/>
      <c r="E63" s="210"/>
      <c r="F63" s="211"/>
      <c r="G63" s="213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84" t="s">
        <v>1</v>
      </c>
      <c r="C78" s="185" t="s">
        <v>2</v>
      </c>
      <c r="D78" s="186" t="s">
        <v>3</v>
      </c>
      <c r="E78" s="187" t="s">
        <v>9</v>
      </c>
      <c r="F78" s="182"/>
      <c r="G78" s="186" t="s">
        <v>4</v>
      </c>
    </row>
    <row r="79" spans="1:7" ht="15.75">
      <c r="A79" s="1"/>
      <c r="B79" s="184"/>
      <c r="C79" s="185"/>
      <c r="D79" s="186"/>
      <c r="E79" s="187" t="s">
        <v>10</v>
      </c>
      <c r="F79" s="186"/>
      <c r="G79" s="186"/>
    </row>
    <row r="80" spans="1:7" ht="15.75">
      <c r="A80" s="1"/>
      <c r="B80" s="184" t="s">
        <v>101</v>
      </c>
      <c r="C80" s="207" t="s">
        <v>6</v>
      </c>
      <c r="D80" s="188"/>
      <c r="E80" s="187" t="s">
        <v>11</v>
      </c>
      <c r="F80" s="189"/>
      <c r="G80" s="186"/>
    </row>
    <row r="81" spans="1:7" ht="15.75">
      <c r="A81" s="1"/>
      <c r="B81" s="10">
        <v>7</v>
      </c>
      <c r="C81" s="208" t="s">
        <v>102</v>
      </c>
      <c r="D81" s="209" t="s">
        <v>103</v>
      </c>
      <c r="E81" s="210"/>
      <c r="F81" s="211"/>
      <c r="G81" s="209" t="s">
        <v>104</v>
      </c>
    </row>
    <row r="82" spans="1:7" ht="15.75">
      <c r="A82" s="1"/>
      <c r="B82" s="10" t="s">
        <v>7</v>
      </c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91"/>
      <c r="F101" s="191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12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0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0"/>
      <c r="C125" s="185"/>
      <c r="D125" s="186"/>
      <c r="E125" s="187"/>
      <c r="F125" s="187"/>
      <c r="G125" s="186"/>
    </row>
    <row r="126" spans="1:7" ht="15.75">
      <c r="A126" s="1"/>
      <c r="B126" s="190" t="s">
        <v>13</v>
      </c>
      <c r="C126" s="207" t="s">
        <v>7</v>
      </c>
      <c r="D126" s="186"/>
      <c r="E126" s="187"/>
      <c r="F126" s="187"/>
      <c r="G126" s="186"/>
    </row>
    <row r="127" spans="1:7" ht="15.75">
      <c r="A127" s="1"/>
      <c r="B127" s="10" t="s">
        <v>7</v>
      </c>
      <c r="C127" s="208"/>
      <c r="D127" s="209"/>
      <c r="E127" s="210"/>
      <c r="F127" s="211"/>
      <c r="G127" s="209"/>
    </row>
    <row r="128" spans="1:7" ht="15.75">
      <c r="A128" s="1"/>
      <c r="B128" s="10" t="s">
        <v>7</v>
      </c>
      <c r="C128" s="208"/>
      <c r="D128" s="209"/>
      <c r="E128" s="210"/>
      <c r="F128" s="211"/>
      <c r="G128" s="209"/>
    </row>
    <row r="129" spans="1:7" ht="15.75">
      <c r="A129" s="1"/>
      <c r="B129" s="10" t="s">
        <v>7</v>
      </c>
      <c r="C129" s="208"/>
      <c r="D129" s="209"/>
      <c r="E129" s="210"/>
      <c r="F129" s="211"/>
      <c r="G129" s="209"/>
    </row>
    <row r="130" spans="1:7" ht="15.75">
      <c r="A130" s="1"/>
      <c r="B130" s="10" t="s">
        <v>7</v>
      </c>
      <c r="C130" s="208"/>
      <c r="D130" s="209"/>
      <c r="E130" s="210"/>
      <c r="F130" s="211"/>
      <c r="G130" s="209"/>
    </row>
    <row r="131" spans="1:7" ht="15.75">
      <c r="A131" s="1"/>
      <c r="B131" s="10" t="s">
        <v>7</v>
      </c>
      <c r="C131" s="208"/>
      <c r="D131" s="209"/>
      <c r="E131" s="210"/>
      <c r="F131" s="211"/>
      <c r="G131" s="209"/>
    </row>
    <row r="132" spans="1:7" ht="15.75">
      <c r="A132" s="1"/>
      <c r="B132" s="10" t="s">
        <v>7</v>
      </c>
      <c r="C132" s="208"/>
      <c r="D132" s="209"/>
      <c r="E132" s="210"/>
      <c r="F132" s="211"/>
      <c r="G132" s="209"/>
    </row>
    <row r="133" spans="1:7" ht="15.75">
      <c r="A133" s="1"/>
      <c r="B133" s="10" t="s">
        <v>7</v>
      </c>
      <c r="C133" s="212"/>
      <c r="D133" s="213"/>
      <c r="E133" s="210"/>
      <c r="F133" s="211"/>
      <c r="G133" s="213"/>
    </row>
    <row r="134" spans="1:7" ht="15.75">
      <c r="A134" s="1"/>
      <c r="B134" s="10" t="s">
        <v>7</v>
      </c>
      <c r="C134" s="212"/>
      <c r="D134" s="213"/>
      <c r="E134" s="210"/>
      <c r="F134" s="211"/>
      <c r="G134" s="213"/>
    </row>
    <row r="135" spans="1:7" ht="15.75">
      <c r="A135" s="1"/>
      <c r="B135" s="10" t="s">
        <v>7</v>
      </c>
      <c r="C135" s="212"/>
      <c r="D135" s="213"/>
      <c r="E135" s="210"/>
      <c r="F135" s="211"/>
      <c r="G135" s="213"/>
    </row>
    <row r="136" spans="1:7" ht="15.75">
      <c r="A136" s="1"/>
      <c r="B136" s="10" t="s">
        <v>7</v>
      </c>
      <c r="C136" s="212"/>
      <c r="D136" s="213"/>
      <c r="E136" s="210"/>
      <c r="F136" s="211"/>
      <c r="G136" s="213"/>
    </row>
    <row r="137" spans="1:7" ht="15.75">
      <c r="A137" s="1"/>
      <c r="B137" s="10" t="s">
        <v>7</v>
      </c>
      <c r="C137" s="212"/>
      <c r="D137" s="213"/>
      <c r="E137" s="210"/>
      <c r="F137" s="211"/>
      <c r="G137" s="213"/>
    </row>
    <row r="138" spans="1:7" ht="15.75">
      <c r="A138" s="1"/>
      <c r="B138" s="10" t="s">
        <v>7</v>
      </c>
      <c r="C138" s="212"/>
      <c r="D138" s="213"/>
      <c r="E138" s="210"/>
      <c r="F138" s="211"/>
      <c r="G138" s="213"/>
    </row>
    <row r="139" spans="1:7" ht="15.75">
      <c r="A139" s="1"/>
      <c r="B139" s="10" t="s">
        <v>7</v>
      </c>
      <c r="C139" s="212"/>
      <c r="D139" s="213"/>
      <c r="E139" s="210"/>
      <c r="F139" s="211"/>
      <c r="G139" s="213"/>
    </row>
    <row r="140" spans="1:7" ht="15.75">
      <c r="A140" s="1"/>
      <c r="B140" s="10" t="s">
        <v>7</v>
      </c>
      <c r="C140" s="212"/>
      <c r="D140" s="213"/>
      <c r="E140" s="210"/>
      <c r="F140" s="211"/>
      <c r="G140" s="213"/>
    </row>
    <row r="141" spans="1:7" ht="15.75">
      <c r="A141" s="1"/>
      <c r="B141" s="10" t="s">
        <v>7</v>
      </c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0" t="s">
        <v>7</v>
      </c>
      <c r="C146" s="212"/>
      <c r="D146" s="213"/>
      <c r="E146" s="210"/>
      <c r="F146" s="211"/>
      <c r="G146" s="213"/>
    </row>
    <row r="147" spans="1:7" ht="15.75">
      <c r="A147" s="1"/>
      <c r="B147" s="192" t="s">
        <v>1</v>
      </c>
      <c r="C147" s="185" t="s">
        <v>2</v>
      </c>
      <c r="D147" s="186" t="s">
        <v>3</v>
      </c>
      <c r="E147" s="187"/>
      <c r="F147" s="187"/>
      <c r="G147" s="186" t="s">
        <v>4</v>
      </c>
    </row>
    <row r="148" spans="1:7" ht="15.75">
      <c r="A148" s="1"/>
      <c r="B148" s="192"/>
      <c r="C148" s="185"/>
      <c r="D148" s="186"/>
      <c r="E148" s="187"/>
      <c r="F148" s="187"/>
      <c r="G148" s="186"/>
    </row>
    <row r="149" spans="1:7" ht="15.75">
      <c r="A149" s="1"/>
      <c r="B149" s="192" t="s">
        <v>90</v>
      </c>
      <c r="C149" s="207" t="s">
        <v>6</v>
      </c>
      <c r="D149" s="188"/>
      <c r="E149" s="187"/>
      <c r="F149" s="187"/>
      <c r="G149" s="186"/>
    </row>
    <row r="150" spans="1:7" ht="15.75">
      <c r="A150" s="1"/>
      <c r="B150" s="10">
        <v>3</v>
      </c>
      <c r="C150" s="208" t="s">
        <v>91</v>
      </c>
      <c r="D150" s="209" t="s">
        <v>92</v>
      </c>
      <c r="E150" s="210"/>
      <c r="F150" s="211"/>
      <c r="G150" s="209" t="s">
        <v>93</v>
      </c>
    </row>
    <row r="151" spans="1:7" ht="15.75">
      <c r="A151" s="1"/>
      <c r="B151" s="10" t="s">
        <v>7</v>
      </c>
      <c r="C151" s="208"/>
      <c r="D151" s="209"/>
      <c r="E151" s="224"/>
      <c r="F151" s="211"/>
      <c r="G151" s="209"/>
    </row>
    <row r="152" spans="1:7" ht="15.75">
      <c r="A152" s="1"/>
      <c r="B152" s="10" t="s">
        <v>7</v>
      </c>
      <c r="C152" s="208"/>
      <c r="D152" s="209"/>
      <c r="E152" s="224"/>
      <c r="F152" s="211"/>
      <c r="G152" s="209"/>
    </row>
    <row r="153" spans="1:7" ht="15.75">
      <c r="A153" s="1"/>
      <c r="B153" s="10" t="s">
        <v>7</v>
      </c>
      <c r="C153" s="208"/>
      <c r="D153" s="209"/>
      <c r="E153" s="224"/>
      <c r="F153" s="211"/>
      <c r="G153" s="209"/>
    </row>
    <row r="154" spans="1:7" ht="15.75">
      <c r="A154" s="1"/>
      <c r="B154" s="10" t="s">
        <v>7</v>
      </c>
      <c r="C154" s="208"/>
      <c r="D154" s="209"/>
      <c r="E154" s="224"/>
      <c r="F154" s="211"/>
      <c r="G154" s="209"/>
    </row>
    <row r="155" spans="1:7" ht="15.75">
      <c r="A155" s="1"/>
      <c r="B155" s="10" t="s">
        <v>7</v>
      </c>
      <c r="C155" s="208"/>
      <c r="D155" s="209"/>
      <c r="E155" s="224"/>
      <c r="F155" s="211"/>
      <c r="G155" s="209"/>
    </row>
    <row r="156" spans="1:7" ht="15.75">
      <c r="A156" s="1"/>
      <c r="B156" s="10" t="s">
        <v>7</v>
      </c>
      <c r="C156" s="212"/>
      <c r="D156" s="213"/>
      <c r="E156" s="225"/>
      <c r="F156" s="211"/>
      <c r="G156" s="213"/>
    </row>
    <row r="157" spans="1:7" ht="15.75">
      <c r="A157" s="1"/>
      <c r="B157" s="10" t="s">
        <v>7</v>
      </c>
      <c r="C157" s="212"/>
      <c r="D157" s="213"/>
      <c r="E157" s="225"/>
      <c r="F157" s="211"/>
      <c r="G157" s="213"/>
    </row>
    <row r="158" spans="1:7" ht="15.75">
      <c r="A158" s="1"/>
      <c r="B158" s="10" t="s">
        <v>7</v>
      </c>
      <c r="C158" s="212"/>
      <c r="D158" s="213"/>
      <c r="E158" s="225"/>
      <c r="F158" s="211"/>
      <c r="G158" s="213"/>
    </row>
    <row r="159" spans="1:7" ht="15.75">
      <c r="A159" s="1"/>
      <c r="B159" s="10" t="s">
        <v>7</v>
      </c>
      <c r="C159" s="212"/>
      <c r="D159" s="213"/>
      <c r="E159" s="225"/>
      <c r="F159" s="211"/>
      <c r="G159" s="213"/>
    </row>
    <row r="160" spans="1:7" ht="15.75">
      <c r="A160" s="1"/>
      <c r="B160" s="254" t="s">
        <v>7</v>
      </c>
      <c r="C160" s="212"/>
      <c r="D160" s="213"/>
      <c r="E160" s="225"/>
      <c r="F160" s="211"/>
      <c r="G160" s="213"/>
    </row>
    <row r="161" spans="1:7" ht="15.75">
      <c r="A161" s="1"/>
      <c r="B161" s="10" t="s">
        <v>7</v>
      </c>
      <c r="C161" s="212"/>
      <c r="D161" s="213"/>
      <c r="E161" s="210"/>
      <c r="F161" s="211"/>
      <c r="G161" s="213"/>
    </row>
    <row r="162" spans="1:7" ht="15.75">
      <c r="A162" s="1"/>
      <c r="B162" s="10" t="s">
        <v>7</v>
      </c>
      <c r="C162" s="212"/>
      <c r="D162" s="213"/>
      <c r="E162" s="210"/>
      <c r="F162" s="211"/>
      <c r="G162" s="213"/>
    </row>
    <row r="163" spans="1:7" ht="15.75">
      <c r="A163" s="1"/>
      <c r="B163" s="10" t="s">
        <v>7</v>
      </c>
      <c r="C163" s="208"/>
      <c r="D163" s="209"/>
      <c r="E163" s="224"/>
      <c r="F163" s="211"/>
      <c r="G163" s="209"/>
    </row>
    <row r="164" spans="1:7" ht="15.75">
      <c r="A164" s="1"/>
      <c r="B164" s="10" t="s">
        <v>7</v>
      </c>
      <c r="C164" s="212"/>
      <c r="D164" s="213"/>
      <c r="E164" s="210"/>
      <c r="F164" s="211"/>
      <c r="G164" s="213"/>
    </row>
    <row r="165" spans="1:7" ht="15.75">
      <c r="A165" s="1"/>
      <c r="B165" s="10" t="s">
        <v>7</v>
      </c>
      <c r="C165" s="212"/>
      <c r="D165" s="213"/>
      <c r="E165" s="210"/>
      <c r="F165" s="211"/>
      <c r="G165" s="213"/>
    </row>
    <row r="166" spans="1:7" ht="15.75">
      <c r="A166" s="1"/>
      <c r="B166" s="10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1" t="s">
        <v>7</v>
      </c>
      <c r="C169" s="217"/>
      <c r="D169" s="221"/>
      <c r="E169" s="226"/>
      <c r="F169" s="220"/>
      <c r="G169" s="221"/>
    </row>
    <row r="170" spans="1:7" ht="15.75">
      <c r="A170" s="1"/>
      <c r="B170" s="193" t="s">
        <v>1</v>
      </c>
      <c r="C170" s="194" t="s">
        <v>2</v>
      </c>
      <c r="D170" s="182" t="s">
        <v>3</v>
      </c>
      <c r="E170" s="195"/>
      <c r="F170" s="195"/>
      <c r="G170" s="182" t="s">
        <v>4</v>
      </c>
    </row>
    <row r="171" spans="1:7" ht="15.75">
      <c r="A171" s="1"/>
      <c r="B171" s="196" t="s">
        <v>14</v>
      </c>
      <c r="C171" s="197"/>
      <c r="D171" s="186"/>
      <c r="E171" s="187"/>
      <c r="F171" s="187"/>
      <c r="G171" s="186"/>
    </row>
    <row r="172" spans="1:7" ht="15.75">
      <c r="A172" s="1"/>
      <c r="B172" s="198" t="s">
        <v>16</v>
      </c>
      <c r="C172" s="207" t="s">
        <v>6</v>
      </c>
      <c r="D172" s="199"/>
      <c r="E172" s="200"/>
      <c r="F172" s="200"/>
      <c r="G172" s="189"/>
    </row>
    <row r="173" spans="1:7" ht="15.75">
      <c r="A173" s="1"/>
      <c r="B173" s="12" t="s">
        <v>7</v>
      </c>
      <c r="C173" s="214"/>
      <c r="D173" s="215"/>
      <c r="E173" s="222"/>
      <c r="F173" s="223"/>
      <c r="G173" s="215"/>
    </row>
    <row r="174" spans="1:7" ht="15.75">
      <c r="A174" s="1"/>
      <c r="B174" s="12" t="s">
        <v>7</v>
      </c>
      <c r="C174" s="208"/>
      <c r="D174" s="209"/>
      <c r="E174" s="210"/>
      <c r="F174" s="211"/>
      <c r="G174" s="209"/>
    </row>
    <row r="175" spans="1:7" ht="15.75">
      <c r="A175" s="1"/>
      <c r="B175" s="12" t="s">
        <v>7</v>
      </c>
      <c r="C175" s="208"/>
      <c r="D175" s="209"/>
      <c r="E175" s="210"/>
      <c r="F175" s="211"/>
      <c r="G175" s="209"/>
    </row>
    <row r="176" spans="1:7" ht="15.75">
      <c r="A176" s="1"/>
      <c r="B176" s="12" t="s">
        <v>7</v>
      </c>
      <c r="C176" s="208"/>
      <c r="D176" s="209"/>
      <c r="E176" s="210"/>
      <c r="F176" s="211"/>
      <c r="G176" s="209"/>
    </row>
    <row r="177" spans="1:7" ht="15.75">
      <c r="A177" s="1"/>
      <c r="B177" s="12" t="s">
        <v>7</v>
      </c>
      <c r="C177" s="208"/>
      <c r="D177" s="209"/>
      <c r="E177" s="210"/>
      <c r="F177" s="211"/>
      <c r="G177" s="209"/>
    </row>
    <row r="178" spans="1:7" ht="15.75">
      <c r="A178" s="1"/>
      <c r="B178" s="12" t="s">
        <v>7</v>
      </c>
      <c r="C178" s="208"/>
      <c r="D178" s="209"/>
      <c r="E178" s="210"/>
      <c r="F178" s="211"/>
      <c r="G178" s="209"/>
    </row>
    <row r="179" spans="1:7" ht="15.75">
      <c r="A179" s="1"/>
      <c r="B179" s="12" t="s">
        <v>7</v>
      </c>
      <c r="C179" s="212"/>
      <c r="D179" s="213"/>
      <c r="E179" s="210"/>
      <c r="F179" s="211"/>
      <c r="G179" s="213"/>
    </row>
    <row r="180" spans="1:7" ht="15.75">
      <c r="A180" s="1"/>
      <c r="B180" s="12" t="s">
        <v>7</v>
      </c>
      <c r="C180" s="212"/>
      <c r="D180" s="213"/>
      <c r="E180" s="210"/>
      <c r="F180" s="211"/>
      <c r="G180" s="213"/>
    </row>
    <row r="181" spans="1:7" ht="15.75">
      <c r="A181" s="1"/>
      <c r="B181" s="12" t="s">
        <v>7</v>
      </c>
      <c r="C181" s="212"/>
      <c r="D181" s="213"/>
      <c r="E181" s="210"/>
      <c r="F181" s="211"/>
      <c r="G181" s="213"/>
    </row>
    <row r="182" spans="1:7" ht="15.75">
      <c r="A182" s="1"/>
      <c r="B182" s="12" t="s">
        <v>7</v>
      </c>
      <c r="C182" s="212"/>
      <c r="D182" s="213"/>
      <c r="E182" s="210"/>
      <c r="F182" s="211"/>
      <c r="G182" s="213"/>
    </row>
    <row r="183" spans="1:7" ht="15.75">
      <c r="A183" s="1"/>
      <c r="B183" s="12" t="s">
        <v>7</v>
      </c>
      <c r="C183" s="212"/>
      <c r="D183" s="213"/>
      <c r="E183" s="210"/>
      <c r="F183" s="211"/>
      <c r="G183" s="213"/>
    </row>
    <row r="184" spans="1:7" ht="15.75">
      <c r="A184" s="1"/>
      <c r="B184" s="12" t="s">
        <v>7</v>
      </c>
      <c r="C184" s="212"/>
      <c r="D184" s="213"/>
      <c r="E184" s="210"/>
      <c r="F184" s="211"/>
      <c r="G184" s="213"/>
    </row>
    <row r="185" spans="1:7" ht="15.75">
      <c r="A185" s="1"/>
      <c r="B185" s="12" t="s">
        <v>7</v>
      </c>
      <c r="C185" s="212"/>
      <c r="D185" s="213"/>
      <c r="E185" s="210"/>
      <c r="F185" s="211"/>
      <c r="G185" s="213"/>
    </row>
    <row r="186" spans="1:7" ht="15.75">
      <c r="A186" s="1"/>
      <c r="B186" s="12" t="s">
        <v>7</v>
      </c>
      <c r="C186" s="212"/>
      <c r="D186" s="213"/>
      <c r="E186" s="210"/>
      <c r="F186" s="211"/>
      <c r="G186" s="213"/>
    </row>
    <row r="187" spans="1:7" ht="15.75">
      <c r="A187" s="1"/>
      <c r="B187" s="12" t="s">
        <v>7</v>
      </c>
      <c r="C187" s="212"/>
      <c r="D187" s="213"/>
      <c r="E187" s="210"/>
      <c r="F187" s="211"/>
      <c r="G187" s="213"/>
    </row>
    <row r="188" spans="1:7" ht="15.75">
      <c r="A188" s="1"/>
      <c r="B188" s="12" t="s">
        <v>7</v>
      </c>
      <c r="C188" s="212"/>
      <c r="D188" s="213"/>
      <c r="E188" s="210"/>
      <c r="F188" s="211"/>
      <c r="G188" s="213"/>
    </row>
    <row r="189" spans="1:7" ht="15.75">
      <c r="A189" s="1"/>
      <c r="B189" s="12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4</v>
      </c>
    </row>
    <row r="194" spans="1:7" ht="15.75">
      <c r="A194" s="1"/>
      <c r="B194" s="192" t="s">
        <v>17</v>
      </c>
      <c r="C194" s="185"/>
      <c r="D194" s="186"/>
      <c r="E194" s="187"/>
      <c r="F194" s="187"/>
      <c r="G194" s="186"/>
    </row>
    <row r="195" spans="1:7" ht="15.75">
      <c r="A195" s="1"/>
      <c r="B195" s="192" t="s">
        <v>15</v>
      </c>
      <c r="C195" s="207" t="s">
        <v>6</v>
      </c>
      <c r="D195" s="188"/>
      <c r="E195" s="187"/>
      <c r="F195" s="187"/>
      <c r="G195" s="186"/>
    </row>
    <row r="196" spans="1:7" ht="15.75">
      <c r="A196" s="1"/>
      <c r="B196" s="10">
        <v>6</v>
      </c>
      <c r="C196" s="208" t="s">
        <v>80</v>
      </c>
      <c r="D196" s="209" t="s">
        <v>81</v>
      </c>
      <c r="E196" s="210"/>
      <c r="F196" s="211"/>
      <c r="G196" s="209" t="s">
        <v>82</v>
      </c>
    </row>
    <row r="197" spans="1:7" ht="15.75">
      <c r="A197" s="1"/>
      <c r="B197" s="10" t="s">
        <v>7</v>
      </c>
      <c r="C197" s="208"/>
      <c r="D197" s="209"/>
      <c r="E197" s="210"/>
      <c r="F197" s="211"/>
      <c r="G197" s="209"/>
    </row>
    <row r="198" spans="1:7" ht="15.75">
      <c r="A198" s="1"/>
      <c r="B198" s="10" t="s">
        <v>7</v>
      </c>
      <c r="C198" s="208"/>
      <c r="D198" s="209"/>
      <c r="E198" s="210"/>
      <c r="F198" s="211"/>
      <c r="G198" s="209"/>
    </row>
    <row r="199" spans="1:7" ht="15.75">
      <c r="A199" s="1"/>
      <c r="B199" s="10" t="s">
        <v>7</v>
      </c>
      <c r="C199" s="208"/>
      <c r="D199" s="209"/>
      <c r="E199" s="210"/>
      <c r="F199" s="211"/>
      <c r="G199" s="209"/>
    </row>
    <row r="200" spans="1:7" ht="15.75">
      <c r="A200" s="1"/>
      <c r="B200" s="10" t="s">
        <v>7</v>
      </c>
      <c r="C200" s="208"/>
      <c r="D200" s="209"/>
      <c r="E200" s="210"/>
      <c r="F200" s="211"/>
      <c r="G200" s="209"/>
    </row>
    <row r="201" spans="1:7" ht="15.75">
      <c r="A201" s="1"/>
      <c r="B201" s="10" t="s">
        <v>7</v>
      </c>
      <c r="C201" s="208"/>
      <c r="D201" s="209"/>
      <c r="E201" s="210"/>
      <c r="F201" s="211"/>
      <c r="G201" s="209"/>
    </row>
    <row r="202" spans="1:7" ht="15.75">
      <c r="A202" s="1"/>
      <c r="B202" s="10" t="s">
        <v>7</v>
      </c>
      <c r="C202" s="212"/>
      <c r="D202" s="213"/>
      <c r="E202" s="210"/>
      <c r="F202" s="211"/>
      <c r="G202" s="213"/>
    </row>
    <row r="203" spans="1:7" ht="15.75">
      <c r="A203" s="1"/>
      <c r="B203" s="10" t="s">
        <v>7</v>
      </c>
      <c r="C203" s="212"/>
      <c r="D203" s="213"/>
      <c r="E203" s="210"/>
      <c r="F203" s="211"/>
      <c r="G203" s="213"/>
    </row>
    <row r="204" spans="1:7" ht="15.75">
      <c r="A204" s="1"/>
      <c r="B204" s="10" t="s">
        <v>7</v>
      </c>
      <c r="C204" s="212"/>
      <c r="D204" s="213"/>
      <c r="E204" s="210"/>
      <c r="F204" s="211"/>
      <c r="G204" s="213"/>
    </row>
    <row r="205" spans="1:7" ht="15.75">
      <c r="A205" s="1"/>
      <c r="B205" s="10" t="s">
        <v>7</v>
      </c>
      <c r="C205" s="212"/>
      <c r="D205" s="213"/>
      <c r="E205" s="210"/>
      <c r="F205" s="211"/>
      <c r="G205" s="213"/>
    </row>
    <row r="206" spans="1:7" ht="15.75">
      <c r="A206" s="1"/>
      <c r="B206" s="10" t="s">
        <v>7</v>
      </c>
      <c r="C206" s="212"/>
      <c r="D206" s="213"/>
      <c r="E206" s="210"/>
      <c r="F206" s="211"/>
      <c r="G206" s="213"/>
    </row>
    <row r="207" spans="1:7" ht="15.75">
      <c r="A207" s="1"/>
      <c r="B207" s="10" t="s">
        <v>7</v>
      </c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192" t="s">
        <v>1</v>
      </c>
      <c r="C216" s="185" t="s">
        <v>2</v>
      </c>
      <c r="D216" s="186" t="s">
        <v>3</v>
      </c>
      <c r="E216" s="187"/>
      <c r="F216" s="187"/>
      <c r="G216" s="186" t="s">
        <v>18</v>
      </c>
    </row>
    <row r="217" spans="1:7" ht="15.75">
      <c r="A217" s="1"/>
      <c r="B217" s="192" t="s">
        <v>71</v>
      </c>
      <c r="C217" s="185"/>
      <c r="D217" s="186"/>
      <c r="E217" s="187"/>
      <c r="F217" s="187"/>
      <c r="G217" s="186"/>
    </row>
    <row r="218" spans="1:7" ht="15.75">
      <c r="A218" s="1"/>
      <c r="B218" s="192"/>
      <c r="C218" s="207" t="s">
        <v>6</v>
      </c>
      <c r="D218" s="186"/>
      <c r="E218" s="187"/>
      <c r="F218" s="187"/>
      <c r="G218" s="186"/>
    </row>
    <row r="219" spans="1:7" ht="15.75">
      <c r="A219" s="1"/>
      <c r="B219" s="10">
        <v>8</v>
      </c>
      <c r="C219" s="208" t="s">
        <v>99</v>
      </c>
      <c r="D219" s="209" t="s">
        <v>100</v>
      </c>
      <c r="E219" s="210"/>
      <c r="F219" s="211"/>
      <c r="G219" s="209" t="s">
        <v>98</v>
      </c>
    </row>
    <row r="220" spans="1:7" ht="15.75">
      <c r="A220" s="1"/>
      <c r="B220" s="10"/>
      <c r="C220" s="208"/>
      <c r="D220" s="209"/>
      <c r="E220" s="210"/>
      <c r="F220" s="211"/>
      <c r="G220" s="209"/>
    </row>
    <row r="221" spans="1:7" ht="15.75">
      <c r="A221" s="1"/>
      <c r="B221" s="10" t="s">
        <v>7</v>
      </c>
      <c r="C221" s="208"/>
      <c r="D221" s="209"/>
      <c r="E221" s="210"/>
      <c r="F221" s="211"/>
      <c r="G221" s="209"/>
    </row>
    <row r="222" spans="1:7" ht="15.75">
      <c r="A222" s="1"/>
      <c r="B222" s="10" t="s">
        <v>7</v>
      </c>
      <c r="C222" s="208"/>
      <c r="D222" s="209"/>
      <c r="E222" s="210"/>
      <c r="F222" s="211"/>
      <c r="G222" s="209"/>
    </row>
    <row r="223" spans="1:7" ht="15.75">
      <c r="A223" s="1"/>
      <c r="B223" s="10" t="s">
        <v>7</v>
      </c>
      <c r="C223" s="208"/>
      <c r="D223" s="209"/>
      <c r="E223" s="210"/>
      <c r="F223" s="211"/>
      <c r="G223" s="209"/>
    </row>
    <row r="224" spans="1:7" ht="15.75">
      <c r="A224" s="1"/>
      <c r="B224" s="10" t="s">
        <v>7</v>
      </c>
      <c r="C224" s="208"/>
      <c r="D224" s="209"/>
      <c r="E224" s="210"/>
      <c r="F224" s="211"/>
      <c r="G224" s="209"/>
    </row>
    <row r="225" spans="1:7" ht="15.75">
      <c r="A225" s="1"/>
      <c r="B225" s="10" t="s">
        <v>7</v>
      </c>
      <c r="C225" s="208"/>
      <c r="D225" s="209"/>
      <c r="E225" s="210"/>
      <c r="F225" s="211"/>
      <c r="G225" s="209"/>
    </row>
    <row r="226" spans="1:7" ht="15.75">
      <c r="A226" s="1"/>
      <c r="B226" s="10" t="s">
        <v>7</v>
      </c>
      <c r="C226" s="212"/>
      <c r="D226" s="213"/>
      <c r="E226" s="210"/>
      <c r="F226" s="211"/>
      <c r="G226" s="213"/>
    </row>
    <row r="227" spans="1:7" ht="15.75">
      <c r="A227" s="1"/>
      <c r="B227" s="10" t="s">
        <v>7</v>
      </c>
      <c r="C227" s="212"/>
      <c r="D227" s="213"/>
      <c r="E227" s="210"/>
      <c r="F227" s="211"/>
      <c r="G227" s="213"/>
    </row>
    <row r="228" spans="1:7" ht="15.75">
      <c r="A228" s="1"/>
      <c r="B228" s="10" t="s">
        <v>7</v>
      </c>
      <c r="C228" s="208"/>
      <c r="D228" s="209"/>
      <c r="E228" s="210"/>
      <c r="F228" s="211"/>
      <c r="G228" s="209"/>
    </row>
    <row r="229" spans="1:7" ht="15.75">
      <c r="A229" s="1"/>
      <c r="B229" s="10" t="s">
        <v>7</v>
      </c>
      <c r="C229" s="212"/>
      <c r="D229" s="213"/>
      <c r="E229" s="210"/>
      <c r="F229" s="211"/>
      <c r="G229" s="213"/>
    </row>
    <row r="230" spans="1:7" ht="15.75">
      <c r="A230" s="1"/>
      <c r="B230" s="10" t="s">
        <v>7</v>
      </c>
      <c r="C230" s="212"/>
      <c r="D230" s="213"/>
      <c r="E230" s="210"/>
      <c r="F230" s="211"/>
      <c r="G230" s="213"/>
    </row>
    <row r="231" spans="1:7" ht="15.75">
      <c r="A231" s="1"/>
      <c r="B231" s="10" t="s">
        <v>7</v>
      </c>
      <c r="C231" s="212"/>
      <c r="D231" s="213"/>
      <c r="E231" s="210"/>
      <c r="F231" s="211"/>
      <c r="G231" s="213"/>
    </row>
    <row r="232" spans="1:7" ht="15.75">
      <c r="A232" s="1"/>
      <c r="B232" s="10" t="s">
        <v>7</v>
      </c>
      <c r="C232" s="212"/>
      <c r="D232" s="213"/>
      <c r="E232" s="210"/>
      <c r="F232" s="211"/>
      <c r="G232" s="213"/>
    </row>
    <row r="233" spans="1:7" ht="15.75">
      <c r="A233" s="1"/>
      <c r="B233" s="10" t="s">
        <v>7</v>
      </c>
      <c r="C233" s="212"/>
      <c r="D233" s="213"/>
      <c r="E233" s="210"/>
      <c r="F233" s="211"/>
      <c r="G233" s="213"/>
    </row>
    <row r="234" spans="1:7" ht="15.75">
      <c r="A234" s="1"/>
      <c r="B234" s="10" t="s">
        <v>7</v>
      </c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/>
      <c r="F239" s="182"/>
      <c r="G239" s="186" t="s">
        <v>4</v>
      </c>
    </row>
    <row r="240" spans="1:7" ht="15.75">
      <c r="A240" s="1"/>
      <c r="B240" s="201" t="s">
        <v>14</v>
      </c>
      <c r="C240" s="185"/>
      <c r="D240" s="186"/>
      <c r="E240" s="187"/>
      <c r="F240" s="186"/>
      <c r="G240" s="186"/>
    </row>
    <row r="241" spans="1:7" ht="15.75">
      <c r="A241" s="1"/>
      <c r="B241" s="202"/>
      <c r="C241" s="207" t="s">
        <v>7</v>
      </c>
      <c r="D241" s="188"/>
      <c r="E241" s="187"/>
      <c r="F241" s="189"/>
      <c r="G241" s="186"/>
    </row>
    <row r="242" spans="1:7" ht="15.75">
      <c r="A242" s="1"/>
      <c r="B242" s="10">
        <v>4</v>
      </c>
      <c r="C242" s="208" t="s">
        <v>83</v>
      </c>
      <c r="D242" s="209" t="s">
        <v>85</v>
      </c>
      <c r="E242" s="210"/>
      <c r="F242" s="211"/>
      <c r="G242" s="209" t="s">
        <v>86</v>
      </c>
    </row>
    <row r="243" spans="1:7" ht="15.75">
      <c r="A243" s="1"/>
      <c r="B243" s="10">
        <v>5</v>
      </c>
      <c r="C243" s="208" t="s">
        <v>87</v>
      </c>
      <c r="D243" s="209" t="s">
        <v>88</v>
      </c>
      <c r="E243" s="210"/>
      <c r="F243" s="211"/>
      <c r="G243" s="209" t="s">
        <v>76</v>
      </c>
    </row>
    <row r="244" spans="1:7" ht="15.75">
      <c r="A244" s="1"/>
      <c r="B244" s="10" t="s">
        <v>7</v>
      </c>
      <c r="C244" s="208"/>
      <c r="D244" s="209"/>
      <c r="E244" s="210"/>
      <c r="F244" s="211"/>
      <c r="G244" s="209"/>
    </row>
    <row r="245" spans="1:7" ht="15.75">
      <c r="A245" s="1"/>
      <c r="B245" s="10" t="s">
        <v>7</v>
      </c>
      <c r="C245" s="212"/>
      <c r="D245" s="213"/>
      <c r="E245" s="210"/>
      <c r="F245" s="211"/>
      <c r="G245" s="213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12"/>
      <c r="D247" s="213"/>
      <c r="E247" s="210"/>
      <c r="F247" s="211"/>
      <c r="G247" s="213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72</v>
      </c>
      <c r="C264" s="207" t="s">
        <v>7</v>
      </c>
      <c r="D264" s="188"/>
      <c r="E264" s="187"/>
      <c r="F264" s="187"/>
      <c r="G264" s="186"/>
    </row>
    <row r="265" spans="1:7" ht="15.75">
      <c r="A265" s="1"/>
      <c r="B265" s="10" t="s">
        <v>7</v>
      </c>
      <c r="C265" s="208"/>
      <c r="D265" s="209"/>
      <c r="E265" s="210"/>
      <c r="F265" s="211"/>
      <c r="G265" s="209"/>
    </row>
    <row r="266" spans="1:7" ht="15.75">
      <c r="A266" s="1"/>
      <c r="B266" s="10" t="s">
        <v>7</v>
      </c>
      <c r="C266" s="208"/>
      <c r="D266" s="209"/>
      <c r="E266" s="210"/>
      <c r="F266" s="211"/>
      <c r="G266" s="209"/>
    </row>
    <row r="267" spans="1:7" ht="15.75">
      <c r="A267" s="1"/>
      <c r="B267" s="10" t="s">
        <v>7</v>
      </c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19</v>
      </c>
      <c r="D285" s="186" t="s">
        <v>20</v>
      </c>
      <c r="E285" s="182"/>
      <c r="F285" s="187" t="s">
        <v>21</v>
      </c>
      <c r="G285" s="186" t="s">
        <v>22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23</v>
      </c>
      <c r="C287" s="207" t="s">
        <v>7</v>
      </c>
      <c r="D287" s="188"/>
      <c r="E287" s="189"/>
      <c r="F287" s="187"/>
      <c r="G287" s="186"/>
    </row>
    <row r="288" spans="1:7" ht="15.75">
      <c r="A288" s="1"/>
      <c r="B288" s="10" t="s">
        <v>7</v>
      </c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2:7" ht="15.75">
      <c r="B308" s="192" t="s">
        <v>1</v>
      </c>
      <c r="C308" s="185" t="s">
        <v>2</v>
      </c>
      <c r="D308" s="186" t="s">
        <v>3</v>
      </c>
      <c r="E308" s="191"/>
      <c r="F308" s="203" t="s">
        <v>21</v>
      </c>
      <c r="G308" s="204" t="s">
        <v>22</v>
      </c>
    </row>
    <row r="309" spans="2:7" ht="15.75">
      <c r="B309" s="192"/>
      <c r="C309" s="185"/>
      <c r="D309" s="186"/>
      <c r="E309" s="187"/>
      <c r="F309" s="186"/>
      <c r="G309" s="205"/>
    </row>
    <row r="310" spans="2:7" ht="15.75">
      <c r="B310" s="192" t="s">
        <v>24</v>
      </c>
      <c r="C310" s="207" t="s">
        <v>7</v>
      </c>
      <c r="D310" s="188"/>
      <c r="E310" s="187"/>
      <c r="F310" s="189"/>
      <c r="G310" s="206"/>
    </row>
    <row r="311" spans="1:7" ht="15.75">
      <c r="A311" s="1"/>
      <c r="B311" s="10" t="s">
        <v>7</v>
      </c>
      <c r="C311" s="208"/>
      <c r="D311" s="209"/>
      <c r="E311" s="210"/>
      <c r="F311" s="214"/>
      <c r="G311" s="215"/>
    </row>
    <row r="312" spans="1:7" ht="15.75">
      <c r="A312" s="1"/>
      <c r="B312" s="10" t="s">
        <v>7</v>
      </c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18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73</v>
      </c>
      <c r="C333" s="216" t="s">
        <v>7</v>
      </c>
      <c r="D333" s="205"/>
      <c r="E333" s="187"/>
      <c r="F333" s="187"/>
      <c r="G333" s="186"/>
    </row>
    <row r="334" spans="2:7" ht="15.75">
      <c r="B334" s="10" t="s">
        <v>7</v>
      </c>
      <c r="C334" s="214"/>
      <c r="D334" s="209"/>
      <c r="E334" s="210"/>
      <c r="F334" s="211"/>
      <c r="G334" s="209"/>
    </row>
    <row r="335" spans="2:7" ht="15.75">
      <c r="B335" s="10" t="s">
        <v>7</v>
      </c>
      <c r="C335" s="208"/>
      <c r="D335" s="209"/>
      <c r="E335" s="210"/>
      <c r="F335" s="211"/>
      <c r="G335" s="209"/>
    </row>
    <row r="336" spans="2:7" ht="15.75">
      <c r="B336" s="10" t="s">
        <v>7</v>
      </c>
      <c r="C336" s="208"/>
      <c r="D336" s="209"/>
      <c r="E336" s="210"/>
      <c r="F336" s="211"/>
      <c r="G336" s="209"/>
    </row>
    <row r="337" spans="2:7" ht="15.75">
      <c r="B337" s="10" t="s">
        <v>7</v>
      </c>
      <c r="C337" s="208"/>
      <c r="D337" s="209"/>
      <c r="E337" s="210"/>
      <c r="F337" s="211"/>
      <c r="G337" s="209"/>
    </row>
    <row r="338" spans="2:7" ht="15.75">
      <c r="B338" s="10" t="s">
        <v>7</v>
      </c>
      <c r="C338" s="208"/>
      <c r="D338" s="209"/>
      <c r="E338" s="210"/>
      <c r="F338" s="211"/>
      <c r="G338" s="209"/>
    </row>
    <row r="339" spans="2:7" ht="15.75">
      <c r="B339" s="10" t="s">
        <v>7</v>
      </c>
      <c r="C339" s="208"/>
      <c r="D339" s="209"/>
      <c r="E339" s="210"/>
      <c r="F339" s="211"/>
      <c r="G339" s="209"/>
    </row>
    <row r="340" spans="2:7" ht="15.75">
      <c r="B340" s="10" t="s">
        <v>7</v>
      </c>
      <c r="C340" s="212"/>
      <c r="D340" s="213"/>
      <c r="E340" s="210"/>
      <c r="F340" s="211"/>
      <c r="G340" s="213"/>
    </row>
    <row r="341" spans="2:7" ht="15.75">
      <c r="B341" s="10" t="s">
        <v>7</v>
      </c>
      <c r="C341" s="212"/>
      <c r="D341" s="213"/>
      <c r="E341" s="210"/>
      <c r="F341" s="211"/>
      <c r="G341" s="213"/>
    </row>
    <row r="342" spans="2:7" ht="15.75">
      <c r="B342" s="10" t="s">
        <v>7</v>
      </c>
      <c r="C342" s="212"/>
      <c r="D342" s="213"/>
      <c r="E342" s="210"/>
      <c r="F342" s="211"/>
      <c r="G342" s="213"/>
    </row>
    <row r="343" spans="2:7" ht="15.75">
      <c r="B343" s="10" t="s">
        <v>7</v>
      </c>
      <c r="C343" s="212"/>
      <c r="D343" s="213"/>
      <c r="E343" s="210"/>
      <c r="F343" s="211"/>
      <c r="G343" s="213"/>
    </row>
    <row r="344" spans="2:7" ht="15.75">
      <c r="B344" s="10" t="s">
        <v>7</v>
      </c>
      <c r="C344" s="212"/>
      <c r="D344" s="213"/>
      <c r="E344" s="210"/>
      <c r="F344" s="211"/>
      <c r="G344" s="213"/>
    </row>
    <row r="345" spans="2:7" ht="15.75">
      <c r="B345" s="10" t="s">
        <v>7</v>
      </c>
      <c r="C345" s="212"/>
      <c r="D345" s="213"/>
      <c r="E345" s="210"/>
      <c r="F345" s="211"/>
      <c r="G345" s="213"/>
    </row>
    <row r="346" spans="2:7" ht="15.75">
      <c r="B346" s="10" t="s">
        <v>7</v>
      </c>
      <c r="C346" s="212"/>
      <c r="D346" s="213"/>
      <c r="E346" s="210"/>
      <c r="F346" s="211"/>
      <c r="G346" s="213"/>
    </row>
    <row r="347" spans="2:7" ht="15.75">
      <c r="B347" s="10" t="s">
        <v>7</v>
      </c>
      <c r="C347" s="212"/>
      <c r="D347" s="213"/>
      <c r="E347" s="210"/>
      <c r="F347" s="211"/>
      <c r="G347" s="213"/>
    </row>
    <row r="348" spans="2:7" ht="15.75">
      <c r="B348" s="10" t="s">
        <v>7</v>
      </c>
      <c r="C348" s="212"/>
      <c r="D348" s="213"/>
      <c r="E348" s="210"/>
      <c r="F348" s="211"/>
      <c r="G348" s="213"/>
    </row>
    <row r="349" spans="2:7" ht="15.75">
      <c r="B349" s="10" t="s">
        <v>7</v>
      </c>
      <c r="C349" s="212"/>
      <c r="D349" s="213"/>
      <c r="E349" s="210"/>
      <c r="F349" s="211"/>
      <c r="G349" s="213"/>
    </row>
    <row r="350" spans="2:7" ht="15.75">
      <c r="B350" s="10" t="s">
        <v>7</v>
      </c>
      <c r="C350" s="212"/>
      <c r="D350" s="213"/>
      <c r="E350" s="210"/>
      <c r="F350" s="211"/>
      <c r="G350" s="213"/>
    </row>
    <row r="351" spans="2:7" ht="15.75">
      <c r="B351" s="10" t="s">
        <v>7</v>
      </c>
      <c r="C351" s="212"/>
      <c r="D351" s="213"/>
      <c r="E351" s="210"/>
      <c r="F351" s="211"/>
      <c r="G351" s="213"/>
    </row>
    <row r="352" spans="2:7" ht="15.75">
      <c r="B352" s="10" t="s">
        <v>7</v>
      </c>
      <c r="C352" s="212"/>
      <c r="D352" s="213"/>
      <c r="E352" s="210"/>
      <c r="F352" s="211"/>
      <c r="G352" s="213"/>
    </row>
    <row r="353" spans="2:7" ht="15.75"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1"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AF29" sqref="AF29"/>
    </sheetView>
  </sheetViews>
  <sheetFormatPr defaultColWidth="11.57421875" defaultRowHeight="12.75"/>
  <cols>
    <col min="1" max="1" width="7.57421875" style="0" hidden="1" customWidth="1"/>
    <col min="2" max="2" width="6.8515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421875" style="0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6" t="s">
        <v>5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123</v>
      </c>
      <c r="DY3" s="92" t="s">
        <v>38</v>
      </c>
      <c r="DZ3" s="13"/>
    </row>
    <row r="4" spans="3:130" ht="12.75">
      <c r="C4" s="13"/>
      <c r="D4" s="20">
        <f>classi!B12</f>
        <v>1</v>
      </c>
      <c r="E4" s="21"/>
      <c r="F4" s="22" t="str">
        <f>classi!C12</f>
        <v>VINCIANE</v>
      </c>
      <c r="G4" s="22" t="str">
        <f>classi!D12</f>
        <v>VIALETTES</v>
      </c>
      <c r="H4" s="22" t="str">
        <f>classi!G12</f>
        <v>TATOO</v>
      </c>
      <c r="I4" s="22"/>
      <c r="J4" s="23"/>
      <c r="K4" s="22"/>
      <c r="L4" s="24">
        <v>15</v>
      </c>
      <c r="M4" s="24">
        <v>15</v>
      </c>
      <c r="N4" s="24"/>
      <c r="O4" s="129"/>
      <c r="P4" s="25">
        <f aca="true" t="shared" si="0" ref="P4:P23">AVERAGE(L4:O4)</f>
        <v>15</v>
      </c>
      <c r="Q4" s="24">
        <v>16</v>
      </c>
      <c r="R4" s="24">
        <v>16</v>
      </c>
      <c r="S4" s="24"/>
      <c r="T4" s="129"/>
      <c r="U4" s="25">
        <f aca="true" t="shared" si="1" ref="U4:U23">AVERAGE(Q4:T4)</f>
        <v>16</v>
      </c>
      <c r="V4" s="24">
        <v>17</v>
      </c>
      <c r="W4" s="24">
        <v>18</v>
      </c>
      <c r="X4" s="24"/>
      <c r="Y4" s="129"/>
      <c r="Z4" s="25">
        <f aca="true" t="shared" si="2" ref="Z4:Z23">AVERAGE(V4:Y4)</f>
        <v>17.5</v>
      </c>
      <c r="AA4" s="24">
        <v>16</v>
      </c>
      <c r="AB4" s="24">
        <v>17</v>
      </c>
      <c r="AC4" s="24"/>
      <c r="AD4" s="129"/>
      <c r="AE4" s="25">
        <f aca="true" t="shared" si="3" ref="AE4:AE23">AVERAGE(AA4:AD4)</f>
        <v>16.5</v>
      </c>
      <c r="AF4" s="24">
        <v>14</v>
      </c>
      <c r="AG4" s="24">
        <v>16</v>
      </c>
      <c r="AH4" s="24"/>
      <c r="AI4" s="129"/>
      <c r="AJ4" s="25">
        <f aca="true" t="shared" si="4" ref="AJ4:AJ23">AVERAGE(AF4:AI4)</f>
        <v>15</v>
      </c>
      <c r="AK4" s="24">
        <v>14</v>
      </c>
      <c r="AL4" s="24">
        <v>13</v>
      </c>
      <c r="AM4" s="24"/>
      <c r="AN4" s="129"/>
      <c r="AO4" s="25">
        <f aca="true" t="shared" si="5" ref="AO4:AO23">AVERAGE(AK4:AN4)</f>
        <v>13.5</v>
      </c>
      <c r="AP4" s="24">
        <v>15</v>
      </c>
      <c r="AQ4" s="24">
        <v>16</v>
      </c>
      <c r="AR4" s="24"/>
      <c r="AS4" s="129"/>
      <c r="AT4" s="25">
        <f aca="true" t="shared" si="6" ref="AT4:AT23">AVERAGE(AP4:AS4)</f>
        <v>15.5</v>
      </c>
      <c r="AU4" s="24">
        <v>14</v>
      </c>
      <c r="AV4" s="24">
        <v>14</v>
      </c>
      <c r="AW4" s="24"/>
      <c r="AX4" s="129"/>
      <c r="AY4" s="25">
        <f aca="true" t="shared" si="7" ref="AY4:AY23">AVERAGE(AU4:AX4)</f>
        <v>14</v>
      </c>
      <c r="AZ4" s="26">
        <f aca="true" t="shared" si="8" ref="AZ4:AZ23">P4+U4+Z4+AE4+AJ4+AO4+AT4+AY4</f>
        <v>123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/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123</v>
      </c>
      <c r="DJ4" s="87">
        <f aca="true" t="shared" si="17" ref="DJ4:DJ23">RANK(DI4,$DI$4:$DI$23,0)</f>
        <v>1</v>
      </c>
      <c r="DK4" s="80">
        <f aca="true" t="shared" si="18" ref="DK4:DK23">P4</f>
        <v>15</v>
      </c>
      <c r="DL4" s="32">
        <f aca="true" t="shared" si="19" ref="DL4:DL23">DI4*10^3+DK4</f>
        <v>123015</v>
      </c>
      <c r="DM4" s="33">
        <f aca="true" t="shared" si="20" ref="DM4:DM23">RANK(DL4,$DL$4:$DL$23,0)</f>
        <v>1</v>
      </c>
      <c r="DN4" s="32">
        <f aca="true" t="shared" si="21" ref="DN4:DN23">AJ4</f>
        <v>15</v>
      </c>
      <c r="DO4" s="32">
        <f aca="true" t="shared" si="22" ref="DO4:DO23">(DI4*10^3+DK4)*10^3+DN4</f>
        <v>123015015</v>
      </c>
      <c r="DP4" s="33">
        <f aca="true" t="shared" si="23" ref="DP4:DP23">RANK(DO4,$DO$4:$DO$23,0)</f>
        <v>1</v>
      </c>
      <c r="DQ4" s="34">
        <f aca="true" t="shared" si="24" ref="DQ4:DQ23">U4</f>
        <v>16</v>
      </c>
      <c r="DR4" s="34">
        <f aca="true" t="shared" si="25" ref="DR4:DR24">((DI4*10^3+DK4)*10^3+DN4)*10^3+DQ4</f>
        <v>123015015016</v>
      </c>
      <c r="DS4" s="33">
        <f aca="true" t="shared" si="26" ref="DS4:DS23">RANK(DR4,$DR$4:$DR$23,0)</f>
        <v>1</v>
      </c>
      <c r="DT4" s="34">
        <f aca="true" t="shared" si="27" ref="DT4:DT23">AO4</f>
        <v>13.5</v>
      </c>
      <c r="DU4" s="34">
        <f aca="true" t="shared" si="28" ref="DU4:DU23">(((DI4*10^3+DK4)*10^3+DN4)*10^3+DQ4)*10^3+DT4</f>
        <v>123015015016013.5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/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E23">SUM(BA6,BF6,BK6,BP6,BU6,BZ6)</f>
        <v>0</v>
      </c>
      <c r="DE6" s="177">
        <f t="shared" si="33"/>
        <v>0</v>
      </c>
      <c r="DF6" s="177"/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/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/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/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/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/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/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/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/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/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/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/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/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/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/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/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/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/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GARA DDI CSEN DOG TOWN PALERMO 25/05/2024</v>
      </c>
      <c r="I27" s="63"/>
      <c r="J27" s="63"/>
      <c r="K27" s="63"/>
      <c r="L27" s="276" t="s">
        <v>39</v>
      </c>
      <c r="M27" s="277"/>
      <c r="N27" s="277"/>
      <c r="O27" s="278"/>
      <c r="P27" s="276" t="s">
        <v>40</v>
      </c>
      <c r="Q27" s="279"/>
      <c r="R27" s="279"/>
      <c r="S27" s="279"/>
      <c r="T27" s="280"/>
      <c r="U27" s="276" t="s">
        <v>41</v>
      </c>
      <c r="V27" s="279"/>
      <c r="W27" s="279"/>
      <c r="X27" s="279"/>
      <c r="Y27" s="279"/>
      <c r="Z27" s="279"/>
      <c r="AA27" s="28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31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25</v>
      </c>
      <c r="M28" s="159" t="s">
        <v>42</v>
      </c>
      <c r="N28" s="159" t="s">
        <v>43</v>
      </c>
      <c r="O28" s="160" t="s">
        <v>44</v>
      </c>
      <c r="P28" s="158" t="s">
        <v>45</v>
      </c>
      <c r="Q28" s="159" t="s">
        <v>46</v>
      </c>
      <c r="R28" s="159" t="s">
        <v>47</v>
      </c>
      <c r="S28" s="159" t="s">
        <v>48</v>
      </c>
      <c r="T28" s="161" t="s">
        <v>49</v>
      </c>
      <c r="U28" s="158" t="s">
        <v>50</v>
      </c>
      <c r="V28" s="159" t="s">
        <v>51</v>
      </c>
      <c r="W28" s="159" t="s">
        <v>52</v>
      </c>
      <c r="X28" s="159" t="s">
        <v>53</v>
      </c>
      <c r="Y28" s="159" t="s">
        <v>54</v>
      </c>
      <c r="Z28" s="162" t="s">
        <v>55</v>
      </c>
      <c r="AA28" s="163" t="s">
        <v>56</v>
      </c>
      <c r="AB28" s="164" t="s">
        <v>57</v>
      </c>
      <c r="AC28" s="165" t="s">
        <v>58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VINCIANE</v>
      </c>
      <c r="G29" s="101" t="str">
        <f>INDEX(G$1:G$23,MATCH(C29,$DW$1:$DW$23,0))</f>
        <v>VIALETTES</v>
      </c>
      <c r="H29" s="101" t="str">
        <f>INDEX(H$1:H$23,MATCH(C29,$DW$1:$DW$23,0))</f>
        <v>TATOO</v>
      </c>
      <c r="I29" s="100"/>
      <c r="J29" s="100"/>
      <c r="K29" s="113"/>
      <c r="L29" s="115">
        <f>INDEX(P$1:P$23,MATCH(C29,$DW$1:$DW$23,0))</f>
        <v>15</v>
      </c>
      <c r="M29" s="102">
        <f>INDEX(U$1:U$23,MATCH(C29,$DW$1:$DW$23,0))</f>
        <v>16</v>
      </c>
      <c r="N29" s="102">
        <f>INDEX(Z$1:Z$23,MATCH(C29,$DW$1:$DW$23,0))</f>
        <v>17.5</v>
      </c>
      <c r="O29" s="119">
        <f>INDEX(AE$1:AE$23,MATCH(C29,$DW$1:$DW$23,0))</f>
        <v>16.5</v>
      </c>
      <c r="P29" s="115">
        <f>INDEX(AJ$1:AJ$23,MATCH(C29,$DW$1:$DW$23,0))</f>
        <v>15</v>
      </c>
      <c r="Q29" s="102">
        <f>INDEX(AO$1:AO$23,MATCH(C29,$DW$1:$DW$23,0))</f>
        <v>13.5</v>
      </c>
      <c r="R29" s="102">
        <f>INDEX(AT$1:AT$23,MATCH(C29,$DW$1:$DW$23,0))</f>
        <v>15.5</v>
      </c>
      <c r="S29" s="119">
        <f>INDEX(AY$1:AY$23,MATCH(C29,$DW$1:$DW$23,0))</f>
        <v>14</v>
      </c>
      <c r="T29" s="131">
        <f>INDEX(AZ$1:AZ$23,MATCH(C29,$DW$1:$DW$23,0))</f>
        <v>123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123</v>
      </c>
      <c r="AD29" s="104">
        <f>INDEX(D$1:D$23,MATCH(C29,$DW$1:$DW$23,0))</f>
        <v>1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99">
        <v>1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H1">
      <selection activeCell="AF27" sqref="AF27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8.28125" style="0" customWidth="1"/>
    <col min="5" max="5" width="3.57421875" style="0" customWidth="1"/>
    <col min="6" max="6" width="21.57421875" style="0" customWidth="1"/>
    <col min="7" max="7" width="11.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6" t="s">
        <v>105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136</v>
      </c>
      <c r="DY3" s="92" t="s">
        <v>38</v>
      </c>
      <c r="DZ3" s="13"/>
    </row>
    <row r="4" spans="1:130" ht="12.75">
      <c r="A4" s="13"/>
      <c r="B4" s="13"/>
      <c r="C4" s="13"/>
      <c r="D4" s="20">
        <f>classi!B150</f>
        <v>3</v>
      </c>
      <c r="E4" s="21"/>
      <c r="F4" s="22" t="str">
        <f>classi!C150</f>
        <v>ROSALBA</v>
      </c>
      <c r="G4" s="22" t="str">
        <f>classi!D150</f>
        <v>REGIS</v>
      </c>
      <c r="H4" s="22" t="str">
        <f>classi!G150</f>
        <v>MAYA</v>
      </c>
      <c r="I4" s="22"/>
      <c r="J4" s="23"/>
      <c r="K4" s="22"/>
      <c r="L4" s="24">
        <v>36</v>
      </c>
      <c r="M4" s="24">
        <v>34</v>
      </c>
      <c r="N4" s="24"/>
      <c r="O4" s="129"/>
      <c r="P4" s="25">
        <f aca="true" t="shared" si="0" ref="P4:P23">AVERAGE(L4:O4)</f>
        <v>35</v>
      </c>
      <c r="Q4" s="24">
        <v>17</v>
      </c>
      <c r="R4" s="24">
        <v>16</v>
      </c>
      <c r="S4" s="24"/>
      <c r="T4" s="129"/>
      <c r="U4" s="25">
        <f aca="true" t="shared" si="1" ref="U4:U23">AVERAGE(Q4:T4)</f>
        <v>16.5</v>
      </c>
      <c r="V4" s="24">
        <v>19</v>
      </c>
      <c r="W4" s="24">
        <v>19</v>
      </c>
      <c r="X4" s="24"/>
      <c r="Y4" s="129"/>
      <c r="Z4" s="25">
        <f aca="true" t="shared" si="2" ref="Z4:Z23">AVERAGE(V4:Y4)</f>
        <v>19</v>
      </c>
      <c r="AA4" s="24">
        <v>17</v>
      </c>
      <c r="AB4" s="24">
        <v>17</v>
      </c>
      <c r="AC4" s="24"/>
      <c r="AD4" s="129"/>
      <c r="AE4" s="25">
        <f aca="true" t="shared" si="3" ref="AE4:AE23">AVERAGE(AA4:AD4)</f>
        <v>17</v>
      </c>
      <c r="AF4" s="24">
        <v>32</v>
      </c>
      <c r="AG4" s="24">
        <v>32</v>
      </c>
      <c r="AH4" s="24"/>
      <c r="AI4" s="129"/>
      <c r="AJ4" s="25">
        <f aca="true" t="shared" si="4" ref="AJ4:AJ23">AVERAGE(AF4:AI4)</f>
        <v>32</v>
      </c>
      <c r="AK4" s="24">
        <v>17</v>
      </c>
      <c r="AL4" s="24">
        <v>16</v>
      </c>
      <c r="AM4" s="24"/>
      <c r="AN4" s="129"/>
      <c r="AO4" s="25">
        <f aca="true" t="shared" si="5" ref="AO4:AO23">AVERAGE(AK4:AN4)</f>
        <v>16.5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136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/>
      <c r="DG4" s="149"/>
      <c r="DH4" s="30">
        <f aca="true" t="shared" si="15" ref="DH4:DH23">BE4+BJ4+BT4+BO4+BY4+CD4</f>
        <v>0</v>
      </c>
      <c r="DI4" s="31">
        <f aca="true" t="shared" si="16" ref="DI4:DI23">AZ4-DH4</f>
        <v>136</v>
      </c>
      <c r="DJ4" s="87">
        <f aca="true" t="shared" si="17" ref="DJ4:DJ23">RANK(DI4,$DI$4:$DI$23,0)</f>
        <v>1</v>
      </c>
      <c r="DK4" s="80">
        <f aca="true" t="shared" si="18" ref="DK4:DK23">P4</f>
        <v>35</v>
      </c>
      <c r="DL4" s="32">
        <f aca="true" t="shared" si="19" ref="DL4:DL23">DI4*10^3+DK4</f>
        <v>136035</v>
      </c>
      <c r="DM4" s="33">
        <f aca="true" t="shared" si="20" ref="DM4:DM23">RANK(DL4,$DL$4:$DL$23,0)</f>
        <v>1</v>
      </c>
      <c r="DN4" s="32">
        <f aca="true" t="shared" si="21" ref="DN4:DN23">AJ4</f>
        <v>32</v>
      </c>
      <c r="DO4" s="32">
        <f aca="true" t="shared" si="22" ref="DO4:DO23">(DI4*10^3+DK4)*10^3+DN4</f>
        <v>136035032</v>
      </c>
      <c r="DP4" s="33">
        <f aca="true" t="shared" si="23" ref="DP4:DP23">RANK(DO4,$DO$4:$DO$23,0)</f>
        <v>1</v>
      </c>
      <c r="DQ4" s="34">
        <f aca="true" t="shared" si="24" ref="DQ4:DQ23">U4</f>
        <v>16.5</v>
      </c>
      <c r="DR4" s="34">
        <f aca="true" t="shared" si="25" ref="DR4:DR23">((DI4*10^3+DK4)*10^3+DN4)*10^3+DQ4</f>
        <v>136035032016.5</v>
      </c>
      <c r="DS4" s="33">
        <f aca="true" t="shared" si="26" ref="DS4:DS23">RANK(DR4,$DR$4:$DR$23,0)</f>
        <v>1</v>
      </c>
      <c r="DT4" s="34">
        <f aca="true" t="shared" si="27" ref="DT4:DT23">AO4</f>
        <v>16.5</v>
      </c>
      <c r="DU4" s="34">
        <f aca="true" t="shared" si="28" ref="DU4:DU23">(((DI4*10^3+DK4)*10^3+DN4)*10^3+DQ4)*10^3+DT4</f>
        <v>136035032016516.5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 t="str">
        <f>classi!B151</f>
        <v>-</v>
      </c>
      <c r="E5" s="36"/>
      <c r="F5" s="22">
        <f>classi!C151</f>
        <v>0</v>
      </c>
      <c r="G5" s="22">
        <f>classi!D151</f>
        <v>0</v>
      </c>
      <c r="H5" s="22">
        <f>classi!G151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 t="str">
        <f>classi!B152</f>
        <v>-</v>
      </c>
      <c r="E6" s="36"/>
      <c r="F6" s="22">
        <f>classi!C152</f>
        <v>0</v>
      </c>
      <c r="G6" s="22">
        <f>classi!D152</f>
        <v>0</v>
      </c>
      <c r="H6" s="22">
        <f>classi!G152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0</v>
      </c>
      <c r="DE6" s="177">
        <f aca="true" t="shared" si="34" ref="DE6:DE23">SUM(BB6,BG6,BL6,BQ6,BV6,CA6)</f>
        <v>0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 t="str">
        <f>classi!B153</f>
        <v>-</v>
      </c>
      <c r="E7" s="36"/>
      <c r="F7" s="22">
        <f>classi!C153</f>
        <v>0</v>
      </c>
      <c r="G7" s="22">
        <f>classi!D153</f>
        <v>0</v>
      </c>
      <c r="H7" s="22">
        <f>classi!G153</f>
        <v>0</v>
      </c>
      <c r="I7" s="36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 t="str">
        <f>classi!B154</f>
        <v>-</v>
      </c>
      <c r="E8" s="36"/>
      <c r="F8" s="22">
        <f>classi!C154</f>
        <v>0</v>
      </c>
      <c r="G8" s="22">
        <f>classi!D154</f>
        <v>0</v>
      </c>
      <c r="H8" s="22">
        <f>classi!G154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4"/>
        <v>0</v>
      </c>
      <c r="DF8" s="177">
        <f t="shared" si="35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 t="str">
        <f>classi!B155</f>
        <v>-</v>
      </c>
      <c r="E9" s="36"/>
      <c r="F9" s="22">
        <f>classi!C155</f>
        <v>0</v>
      </c>
      <c r="G9" s="22">
        <f>classi!D155</f>
        <v>0</v>
      </c>
      <c r="H9" s="22">
        <f>classi!G155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7">
        <v>0</v>
      </c>
      <c r="BG9" s="27">
        <v>0</v>
      </c>
      <c r="BH9" s="27"/>
      <c r="BI9" s="133"/>
      <c r="BJ9" s="25">
        <f t="shared" si="10"/>
        <v>0</v>
      </c>
      <c r="BK9" s="27">
        <v>0</v>
      </c>
      <c r="BL9" s="27">
        <v>0</v>
      </c>
      <c r="BM9" s="27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 t="str">
        <f>classi!B156</f>
        <v>-</v>
      </c>
      <c r="E10" s="36"/>
      <c r="F10" s="22">
        <f>classi!C156</f>
        <v>0</v>
      </c>
      <c r="G10" s="22">
        <f>classi!D156</f>
        <v>0</v>
      </c>
      <c r="H10" s="22">
        <f>classi!G156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7">
        <v>0</v>
      </c>
      <c r="BG10" s="27">
        <v>0</v>
      </c>
      <c r="BH10" s="27"/>
      <c r="BI10" s="133"/>
      <c r="BJ10" s="25">
        <f t="shared" si="10"/>
        <v>0</v>
      </c>
      <c r="BK10" s="27">
        <v>0</v>
      </c>
      <c r="BL10" s="27">
        <v>0</v>
      </c>
      <c r="BM10" s="27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 t="str">
        <f>classi!B157</f>
        <v>-</v>
      </c>
      <c r="E11" s="36"/>
      <c r="F11" s="22">
        <f>classi!C157</f>
        <v>0</v>
      </c>
      <c r="G11" s="22">
        <f>classi!D157</f>
        <v>0</v>
      </c>
      <c r="H11" s="22">
        <f>classi!G157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7">
        <v>0</v>
      </c>
      <c r="BG11" s="27">
        <v>0</v>
      </c>
      <c r="BH11" s="27"/>
      <c r="BI11" s="133"/>
      <c r="BJ11" s="25">
        <f t="shared" si="10"/>
        <v>0</v>
      </c>
      <c r="BK11" s="27">
        <v>0</v>
      </c>
      <c r="BL11" s="27">
        <v>0</v>
      </c>
      <c r="BM11" s="27"/>
      <c r="BN11" s="133"/>
      <c r="BO11" s="25">
        <f t="shared" si="11"/>
        <v>0</v>
      </c>
      <c r="BP11" s="27">
        <v>0</v>
      </c>
      <c r="BQ11" s="27">
        <v>0</v>
      </c>
      <c r="BR11" s="27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classi!B158</f>
        <v>-</v>
      </c>
      <c r="E12" s="36"/>
      <c r="F12" s="22">
        <f>classi!C158</f>
        <v>0</v>
      </c>
      <c r="G12" s="22">
        <f>classi!D158</f>
        <v>0</v>
      </c>
      <c r="H12" s="22">
        <f>classi!G158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7">
        <v>0</v>
      </c>
      <c r="BG12" s="27">
        <v>0</v>
      </c>
      <c r="BH12" s="27"/>
      <c r="BI12" s="133"/>
      <c r="BJ12" s="25">
        <f t="shared" si="10"/>
        <v>0</v>
      </c>
      <c r="BK12" s="27">
        <v>0</v>
      </c>
      <c r="BL12" s="27">
        <v>0</v>
      </c>
      <c r="BM12" s="27"/>
      <c r="BN12" s="133"/>
      <c r="BO12" s="25">
        <f t="shared" si="11"/>
        <v>0</v>
      </c>
      <c r="BP12" s="27">
        <v>0</v>
      </c>
      <c r="BQ12" s="27">
        <v>0</v>
      </c>
      <c r="BR12" s="27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classi!B159</f>
        <v>-</v>
      </c>
      <c r="E13" s="36"/>
      <c r="F13" s="22">
        <f>classi!C159</f>
        <v>0</v>
      </c>
      <c r="G13" s="22">
        <f>classi!D159</f>
        <v>0</v>
      </c>
      <c r="H13" s="22">
        <f>classi!G159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7">
        <v>0</v>
      </c>
      <c r="BG13" s="27">
        <v>0</v>
      </c>
      <c r="BH13" s="27"/>
      <c r="BI13" s="133"/>
      <c r="BJ13" s="25">
        <f t="shared" si="10"/>
        <v>0</v>
      </c>
      <c r="BK13" s="27">
        <v>0</v>
      </c>
      <c r="BL13" s="27">
        <v>0</v>
      </c>
      <c r="BM13" s="27"/>
      <c r="BN13" s="133"/>
      <c r="BO13" s="25">
        <f t="shared" si="11"/>
        <v>0</v>
      </c>
      <c r="BP13" s="27">
        <v>0</v>
      </c>
      <c r="BQ13" s="27">
        <v>0</v>
      </c>
      <c r="BR13" s="27"/>
      <c r="BS13" s="133"/>
      <c r="BT13" s="25">
        <f t="shared" si="12"/>
        <v>0</v>
      </c>
      <c r="BU13" s="27">
        <v>0</v>
      </c>
      <c r="BV13" s="27">
        <v>0</v>
      </c>
      <c r="BW13" s="27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classi!B160</f>
        <v>-</v>
      </c>
      <c r="E14" s="36"/>
      <c r="F14" s="22">
        <f>classi!C160</f>
        <v>0</v>
      </c>
      <c r="G14" s="22">
        <f>classi!D160</f>
        <v>0</v>
      </c>
      <c r="H14" s="22">
        <f>classi!G160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7">
        <v>0</v>
      </c>
      <c r="BG14" s="27">
        <v>0</v>
      </c>
      <c r="BH14" s="27"/>
      <c r="BI14" s="133"/>
      <c r="BJ14" s="25">
        <f t="shared" si="10"/>
        <v>0</v>
      </c>
      <c r="BK14" s="27">
        <v>0</v>
      </c>
      <c r="BL14" s="27">
        <v>0</v>
      </c>
      <c r="BM14" s="27"/>
      <c r="BN14" s="133"/>
      <c r="BO14" s="25">
        <f t="shared" si="11"/>
        <v>0</v>
      </c>
      <c r="BP14" s="27">
        <v>0</v>
      </c>
      <c r="BQ14" s="27">
        <v>0</v>
      </c>
      <c r="BR14" s="27"/>
      <c r="BS14" s="133"/>
      <c r="BT14" s="25">
        <f t="shared" si="12"/>
        <v>0</v>
      </c>
      <c r="BU14" s="27">
        <v>0</v>
      </c>
      <c r="BV14" s="27">
        <v>0</v>
      </c>
      <c r="BW14" s="27"/>
      <c r="BX14" s="133"/>
      <c r="BY14" s="25">
        <f t="shared" si="13"/>
        <v>0</v>
      </c>
      <c r="BZ14" s="27">
        <v>0</v>
      </c>
      <c r="CA14" s="27">
        <v>0</v>
      </c>
      <c r="CB14" s="27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classi!B161</f>
        <v>-</v>
      </c>
      <c r="E15" s="36"/>
      <c r="F15" s="22">
        <f>classi!C161</f>
        <v>0</v>
      </c>
      <c r="G15" s="22">
        <f>classi!D161</f>
        <v>0</v>
      </c>
      <c r="H15" s="22">
        <f>classi!G161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7">
        <v>0</v>
      </c>
      <c r="BG15" s="27">
        <v>0</v>
      </c>
      <c r="BH15" s="27"/>
      <c r="BI15" s="133"/>
      <c r="BJ15" s="25">
        <f t="shared" si="10"/>
        <v>0</v>
      </c>
      <c r="BK15" s="27">
        <v>0</v>
      </c>
      <c r="BL15" s="27">
        <v>0</v>
      </c>
      <c r="BM15" s="27"/>
      <c r="BN15" s="133"/>
      <c r="BO15" s="25">
        <f t="shared" si="11"/>
        <v>0</v>
      </c>
      <c r="BP15" s="27">
        <v>0</v>
      </c>
      <c r="BQ15" s="27">
        <v>0</v>
      </c>
      <c r="BR15" s="27"/>
      <c r="BS15" s="133"/>
      <c r="BT15" s="25">
        <f t="shared" si="12"/>
        <v>0</v>
      </c>
      <c r="BU15" s="27">
        <v>0</v>
      </c>
      <c r="BV15" s="27">
        <v>0</v>
      </c>
      <c r="BW15" s="27"/>
      <c r="BX15" s="133"/>
      <c r="BY15" s="25">
        <f t="shared" si="13"/>
        <v>0</v>
      </c>
      <c r="BZ15" s="27">
        <v>0</v>
      </c>
      <c r="CA15" s="27">
        <v>0</v>
      </c>
      <c r="CB15" s="27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classi!B162</f>
        <v>-</v>
      </c>
      <c r="E16" s="36"/>
      <c r="F16" s="22">
        <f>classi!C162</f>
        <v>0</v>
      </c>
      <c r="G16" s="22">
        <f>classi!D162</f>
        <v>0</v>
      </c>
      <c r="H16" s="22">
        <f>classi!G162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7">
        <v>0</v>
      </c>
      <c r="BL16" s="27">
        <v>0</v>
      </c>
      <c r="BM16" s="27"/>
      <c r="BN16" s="133"/>
      <c r="BO16" s="25">
        <f t="shared" si="11"/>
        <v>0</v>
      </c>
      <c r="BP16" s="27">
        <v>0</v>
      </c>
      <c r="BQ16" s="27">
        <v>0</v>
      </c>
      <c r="BR16" s="27"/>
      <c r="BS16" s="133"/>
      <c r="BT16" s="25">
        <f t="shared" si="12"/>
        <v>0</v>
      </c>
      <c r="BU16" s="27">
        <v>0</v>
      </c>
      <c r="BV16" s="27">
        <v>0</v>
      </c>
      <c r="BW16" s="27"/>
      <c r="BX16" s="133"/>
      <c r="BY16" s="25">
        <f t="shared" si="13"/>
        <v>0</v>
      </c>
      <c r="BZ16" s="27">
        <v>0</v>
      </c>
      <c r="CA16" s="27">
        <v>0</v>
      </c>
      <c r="CB16" s="27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classi!B163</f>
        <v>-</v>
      </c>
      <c r="E17" s="36"/>
      <c r="F17" s="22">
        <f>classi!C163</f>
        <v>0</v>
      </c>
      <c r="G17" s="22">
        <f>classi!D163</f>
        <v>0</v>
      </c>
      <c r="H17" s="22">
        <f>classi!G163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7">
        <v>0</v>
      </c>
      <c r="BV17" s="27">
        <v>0</v>
      </c>
      <c r="BW17" s="27"/>
      <c r="BX17" s="133"/>
      <c r="BY17" s="25">
        <f t="shared" si="13"/>
        <v>0</v>
      </c>
      <c r="BZ17" s="27">
        <v>0</v>
      </c>
      <c r="CA17" s="27">
        <v>0</v>
      </c>
      <c r="CB17" s="27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classi!B164</f>
        <v>-</v>
      </c>
      <c r="E18" s="36"/>
      <c r="F18" s="22">
        <f>classi!C164</f>
        <v>0</v>
      </c>
      <c r="G18" s="22">
        <f>classi!D164</f>
        <v>0</v>
      </c>
      <c r="H18" s="22">
        <f>classi!G164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7">
        <v>0</v>
      </c>
      <c r="CA18" s="27">
        <v>0</v>
      </c>
      <c r="CB18" s="27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classi!B165</f>
        <v>-</v>
      </c>
      <c r="E19" s="36"/>
      <c r="F19" s="22">
        <f>classi!C165</f>
        <v>0</v>
      </c>
      <c r="G19" s="22">
        <f>classi!D165</f>
        <v>0</v>
      </c>
      <c r="H19" s="22">
        <f>classi!G165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classi!B166</f>
        <v>-</v>
      </c>
      <c r="E20" s="36"/>
      <c r="F20" s="22">
        <f>classi!C166</f>
        <v>0</v>
      </c>
      <c r="G20" s="22">
        <f>classi!D166</f>
        <v>0</v>
      </c>
      <c r="H20" s="22">
        <f>classi!G166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classi!B167</f>
        <v>-</v>
      </c>
      <c r="E21" s="36"/>
      <c r="F21" s="22">
        <f>classi!C167</f>
        <v>0</v>
      </c>
      <c r="G21" s="22">
        <f>classi!D167</f>
        <v>0</v>
      </c>
      <c r="H21" s="22">
        <f>classi!G167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classi!B168</f>
        <v>-</v>
      </c>
      <c r="E22" s="36"/>
      <c r="F22" s="22">
        <f>classi!C168</f>
        <v>0</v>
      </c>
      <c r="G22" s="22">
        <f>classi!D168</f>
        <v>0</v>
      </c>
      <c r="H22" s="22">
        <f>classi!G168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classi!B169</f>
        <v>-</v>
      </c>
      <c r="E23" s="38"/>
      <c r="F23" s="39">
        <f>classi!C169</f>
        <v>0</v>
      </c>
      <c r="G23" s="39">
        <f>classi!D169</f>
        <v>0</v>
      </c>
      <c r="H23" s="39">
        <f>classi!G169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30" ht="13.5" thickBot="1">
      <c r="A25" s="13"/>
      <c r="B25" s="13"/>
      <c r="C25" s="13"/>
      <c r="D25" s="125" t="str">
        <f>D2</f>
        <v>Freestyle Senior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6" t="s">
        <v>39</v>
      </c>
      <c r="M25" s="277"/>
      <c r="N25" s="277"/>
      <c r="O25" s="278"/>
      <c r="P25" s="276" t="s">
        <v>40</v>
      </c>
      <c r="Q25" s="279"/>
      <c r="R25" s="279"/>
      <c r="S25" s="279"/>
      <c r="T25" s="280"/>
      <c r="U25" s="276" t="s">
        <v>41</v>
      </c>
      <c r="V25" s="279"/>
      <c r="W25" s="279"/>
      <c r="X25" s="279"/>
      <c r="Y25" s="279"/>
      <c r="Z25" s="279"/>
      <c r="AA25" s="280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1:130" ht="111" thickBot="1">
      <c r="A26" s="13"/>
      <c r="B26" s="13"/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2.75">
      <c r="A27" s="13"/>
      <c r="B27" s="13"/>
      <c r="C27" s="55">
        <v>1</v>
      </c>
      <c r="D27" s="99">
        <f aca="true" t="shared" si="36" ref="D27:D34">IF(AA27="-",INDEX(DV$1:DV$23,MATCH(C27,$DW$1:$DW$23,0)),AA27)</f>
        <v>1</v>
      </c>
      <c r="E27" s="100"/>
      <c r="F27" s="101" t="str">
        <f aca="true" t="shared" si="37" ref="F27:F34">INDEX(F$1:F$23,MATCH(C27,$DW$1:$DW$23,0))</f>
        <v>ROSALBA</v>
      </c>
      <c r="G27" s="101" t="str">
        <f aca="true" t="shared" si="38" ref="G27:G34">INDEX(G$1:G$23,MATCH(C27,$DW$1:$DW$23,0))</f>
        <v>REGIS</v>
      </c>
      <c r="H27" s="101" t="str">
        <f aca="true" t="shared" si="39" ref="H27:H34">INDEX(H$1:H$23,MATCH(C27,$DW$1:$DW$23,0))</f>
        <v>MAYA</v>
      </c>
      <c r="I27" s="100"/>
      <c r="J27" s="100"/>
      <c r="K27" s="113"/>
      <c r="L27" s="115">
        <f aca="true" t="shared" si="40" ref="L27:L34">INDEX(P$1:P$23,MATCH(C27,$DW$1:$DW$23,0))</f>
        <v>35</v>
      </c>
      <c r="M27" s="102">
        <f aca="true" t="shared" si="41" ref="M27:M34">INDEX(U$1:U$23,MATCH(C27,$DW$1:$DW$23,0))</f>
        <v>16.5</v>
      </c>
      <c r="N27" s="102">
        <f aca="true" t="shared" si="42" ref="N27:N34">INDEX(Z$1:Z$23,MATCH(C27,$DW$1:$DW$23,0))</f>
        <v>19</v>
      </c>
      <c r="O27" s="119">
        <f aca="true" t="shared" si="43" ref="O27:O34">INDEX(AE$1:AE$23,MATCH(C27,$DW$1:$DW$23,0))</f>
        <v>17</v>
      </c>
      <c r="P27" s="115">
        <f aca="true" t="shared" si="44" ref="P27:P34">INDEX(AJ$1:AJ$23,MATCH(C27,$DW$1:$DW$23,0))</f>
        <v>32</v>
      </c>
      <c r="Q27" s="102">
        <f aca="true" t="shared" si="45" ref="Q27:Q34">INDEX(AO$1:AO$23,MATCH(C27,$DW$1:$DW$23,0))</f>
        <v>16.5</v>
      </c>
      <c r="R27" s="102">
        <f aca="true" t="shared" si="46" ref="R27:R34">INDEX(AT$1:AT$23,MATCH(C27,$DW$1:$DW$23,0))</f>
        <v>0</v>
      </c>
      <c r="S27" s="119">
        <f aca="true" t="shared" si="47" ref="S27:S34">INDEX(AY$1:AY$23,MATCH(C27,$DW$1:$DW$23,0))</f>
        <v>0</v>
      </c>
      <c r="T27" s="131">
        <f aca="true" t="shared" si="48" ref="T27:T34">INDEX(AZ$1:AZ$23,MATCH(C27,$DW$1:$DW$23,0))</f>
        <v>136</v>
      </c>
      <c r="U27" s="115">
        <f aca="true" t="shared" si="49" ref="U27:U34">INDEX(BE$1:BE$23,MATCH(C27,$DW$1:$DW$23,0))</f>
        <v>0</v>
      </c>
      <c r="V27" s="102">
        <f>INDEX(BJ$1:BJ$23,MATCH(C27,$DW$1:$DW$23,0))</f>
        <v>0</v>
      </c>
      <c r="W27" s="102">
        <f aca="true" t="shared" si="50" ref="W27:W34">INDEX(BO$1:BO$23,MATCH(C27,$DW$1:$DW$23,0))</f>
        <v>0</v>
      </c>
      <c r="X27" s="102">
        <f aca="true" t="shared" si="51" ref="X27:X34">INDEX(BT$1:BT$23,MATCH(C27,$DW$1:$DW$23,0))</f>
        <v>0</v>
      </c>
      <c r="Y27" s="102">
        <f aca="true" t="shared" si="52" ref="Y27:Y34">INDEX(BY$1:BY$23,MATCH(C27,$DW$1:$DW$23,0))</f>
        <v>0</v>
      </c>
      <c r="Z27" s="119">
        <f aca="true" t="shared" si="53" ref="Z27:Z34">INDEX(CD$1:CD$23,MATCH(C27,$DW$1:$DW$23,0))</f>
        <v>0</v>
      </c>
      <c r="AA27" s="123" t="str">
        <f aca="true" t="shared" si="54" ref="AA27:AA34">INDEX(DY$1:DY$23,MATCH(C27,$DW$1:$DW$23,0))</f>
        <v>-</v>
      </c>
      <c r="AB27" s="121">
        <f aca="true" t="shared" si="55" ref="AB27:AB34">INDEX(DH$1:DH$23,MATCH(C27,$DW$1:$DW$23,0))</f>
        <v>0</v>
      </c>
      <c r="AC27" s="103">
        <f aca="true" t="shared" si="56" ref="AC27:AC34">INDEX(DI$1:DI$23,MATCH(C27,$DW$1:$DW$23,0))</f>
        <v>136</v>
      </c>
      <c r="AD27" s="104">
        <f aca="true" t="shared" si="57" ref="AD27:AD34">INDEX(D$1:D$23,MATCH(C27,$DW$1:$DW$23,0))</f>
        <v>3</v>
      </c>
      <c r="AE27" s="105">
        <f aca="true" t="shared" si="58" ref="AE27:AE34"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2.75">
      <c r="A28" s="13"/>
      <c r="B28" s="13"/>
      <c r="C28" s="55">
        <v>2</v>
      </c>
      <c r="D28" s="61" t="e">
        <f t="shared" si="36"/>
        <v>#N/A</v>
      </c>
      <c r="E28" s="36"/>
      <c r="F28" s="62" t="e">
        <f t="shared" si="37"/>
        <v>#N/A</v>
      </c>
      <c r="G28" s="62" t="e">
        <f t="shared" si="38"/>
        <v>#N/A</v>
      </c>
      <c r="H28" s="62" t="e">
        <f t="shared" si="39"/>
        <v>#N/A</v>
      </c>
      <c r="I28" s="36"/>
      <c r="J28" s="36"/>
      <c r="K28" s="114"/>
      <c r="L28" s="116" t="e">
        <f t="shared" si="40"/>
        <v>#N/A</v>
      </c>
      <c r="M28" s="31" t="e">
        <f t="shared" si="41"/>
        <v>#N/A</v>
      </c>
      <c r="N28" s="31" t="e">
        <f t="shared" si="42"/>
        <v>#N/A</v>
      </c>
      <c r="O28" s="120" t="e">
        <f t="shared" si="43"/>
        <v>#N/A</v>
      </c>
      <c r="P28" s="116" t="e">
        <f t="shared" si="44"/>
        <v>#N/A</v>
      </c>
      <c r="Q28" s="31" t="e">
        <f t="shared" si="45"/>
        <v>#N/A</v>
      </c>
      <c r="R28" s="31" t="e">
        <f t="shared" si="46"/>
        <v>#N/A</v>
      </c>
      <c r="S28" s="120" t="e">
        <f t="shared" si="47"/>
        <v>#N/A</v>
      </c>
      <c r="T28" s="132" t="e">
        <f t="shared" si="48"/>
        <v>#N/A</v>
      </c>
      <c r="U28" s="116" t="e">
        <f t="shared" si="49"/>
        <v>#N/A</v>
      </c>
      <c r="V28" s="31" t="e">
        <f aca="true" t="shared" si="59" ref="V28:V34">INDEX(BJ$1:BJ$65536,MATCH(C28,$DW:$DW,0))</f>
        <v>#N/A</v>
      </c>
      <c r="W28" s="31" t="e">
        <f t="shared" si="50"/>
        <v>#N/A</v>
      </c>
      <c r="X28" s="31" t="e">
        <f t="shared" si="51"/>
        <v>#N/A</v>
      </c>
      <c r="Y28" s="31" t="e">
        <f t="shared" si="52"/>
        <v>#N/A</v>
      </c>
      <c r="Z28" s="120" t="e">
        <f t="shared" si="53"/>
        <v>#N/A</v>
      </c>
      <c r="AA28" s="124" t="e">
        <f t="shared" si="54"/>
        <v>#N/A</v>
      </c>
      <c r="AB28" s="122" t="e">
        <f t="shared" si="55"/>
        <v>#N/A</v>
      </c>
      <c r="AC28" s="25" t="e">
        <f t="shared" si="56"/>
        <v>#N/A</v>
      </c>
      <c r="AD28" s="59" t="e">
        <f t="shared" si="57"/>
        <v>#N/A</v>
      </c>
      <c r="AE28" s="60" t="e">
        <f t="shared" si="58"/>
        <v>#N/A</v>
      </c>
      <c r="AF28" s="117" t="e">
        <f aca="true" t="shared" si="60" ref="AF27:AF34">IF(AE28&gt;=0.85,"Point","-")</f>
        <v>#N/A</v>
      </c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3</v>
      </c>
      <c r="D29" s="61" t="e">
        <f t="shared" si="36"/>
        <v>#N/A</v>
      </c>
      <c r="E29" s="36"/>
      <c r="F29" s="62" t="e">
        <f t="shared" si="37"/>
        <v>#N/A</v>
      </c>
      <c r="G29" s="62" t="e">
        <f t="shared" si="38"/>
        <v>#N/A</v>
      </c>
      <c r="H29" s="62" t="e">
        <f t="shared" si="39"/>
        <v>#N/A</v>
      </c>
      <c r="I29" s="36"/>
      <c r="J29" s="36"/>
      <c r="K29" s="114"/>
      <c r="L29" s="116" t="e">
        <f t="shared" si="40"/>
        <v>#N/A</v>
      </c>
      <c r="M29" s="31" t="e">
        <f t="shared" si="41"/>
        <v>#N/A</v>
      </c>
      <c r="N29" s="31" t="e">
        <f t="shared" si="42"/>
        <v>#N/A</v>
      </c>
      <c r="O29" s="120" t="e">
        <f t="shared" si="43"/>
        <v>#N/A</v>
      </c>
      <c r="P29" s="116" t="e">
        <f t="shared" si="44"/>
        <v>#N/A</v>
      </c>
      <c r="Q29" s="31" t="e">
        <f t="shared" si="45"/>
        <v>#N/A</v>
      </c>
      <c r="R29" s="31" t="e">
        <f t="shared" si="46"/>
        <v>#N/A</v>
      </c>
      <c r="S29" s="120" t="e">
        <f t="shared" si="47"/>
        <v>#N/A</v>
      </c>
      <c r="T29" s="132" t="e">
        <f t="shared" si="48"/>
        <v>#N/A</v>
      </c>
      <c r="U29" s="116" t="e">
        <f t="shared" si="49"/>
        <v>#N/A</v>
      </c>
      <c r="V29" s="31" t="e">
        <f t="shared" si="59"/>
        <v>#N/A</v>
      </c>
      <c r="W29" s="31" t="e">
        <f t="shared" si="50"/>
        <v>#N/A</v>
      </c>
      <c r="X29" s="31" t="e">
        <f t="shared" si="51"/>
        <v>#N/A</v>
      </c>
      <c r="Y29" s="31" t="e">
        <f t="shared" si="52"/>
        <v>#N/A</v>
      </c>
      <c r="Z29" s="120" t="e">
        <f t="shared" si="53"/>
        <v>#N/A</v>
      </c>
      <c r="AA29" s="124" t="e">
        <f t="shared" si="54"/>
        <v>#N/A</v>
      </c>
      <c r="AB29" s="122" t="e">
        <f t="shared" si="55"/>
        <v>#N/A</v>
      </c>
      <c r="AC29" s="25" t="e">
        <f t="shared" si="56"/>
        <v>#N/A</v>
      </c>
      <c r="AD29" s="59" t="e">
        <f t="shared" si="57"/>
        <v>#N/A</v>
      </c>
      <c r="AE29" s="60" t="e">
        <f t="shared" si="58"/>
        <v>#N/A</v>
      </c>
      <c r="AF29" s="117" t="e">
        <f t="shared" si="60"/>
        <v>#N/A</v>
      </c>
      <c r="AG29" s="58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4</v>
      </c>
      <c r="D30" s="61" t="e">
        <f t="shared" si="36"/>
        <v>#N/A</v>
      </c>
      <c r="E30" s="36"/>
      <c r="F30" s="62" t="e">
        <f t="shared" si="37"/>
        <v>#N/A</v>
      </c>
      <c r="G30" s="62" t="e">
        <f t="shared" si="38"/>
        <v>#N/A</v>
      </c>
      <c r="H30" s="62" t="e">
        <f t="shared" si="39"/>
        <v>#N/A</v>
      </c>
      <c r="L30" s="116" t="e">
        <f t="shared" si="40"/>
        <v>#N/A</v>
      </c>
      <c r="M30" s="31" t="e">
        <f t="shared" si="41"/>
        <v>#N/A</v>
      </c>
      <c r="N30" s="31" t="e">
        <f t="shared" si="42"/>
        <v>#N/A</v>
      </c>
      <c r="O30" s="120" t="e">
        <f t="shared" si="43"/>
        <v>#N/A</v>
      </c>
      <c r="P30" s="116" t="e">
        <f t="shared" si="44"/>
        <v>#N/A</v>
      </c>
      <c r="Q30" s="31" t="e">
        <f t="shared" si="45"/>
        <v>#N/A</v>
      </c>
      <c r="R30" s="31" t="e">
        <f t="shared" si="46"/>
        <v>#N/A</v>
      </c>
      <c r="S30" s="120" t="e">
        <f t="shared" si="47"/>
        <v>#N/A</v>
      </c>
      <c r="T30" s="132" t="e">
        <f t="shared" si="48"/>
        <v>#N/A</v>
      </c>
      <c r="U30" s="116" t="e">
        <f t="shared" si="49"/>
        <v>#N/A</v>
      </c>
      <c r="V30" s="31" t="e">
        <f t="shared" si="59"/>
        <v>#N/A</v>
      </c>
      <c r="W30" s="31" t="e">
        <f t="shared" si="50"/>
        <v>#N/A</v>
      </c>
      <c r="X30" s="31" t="e">
        <f t="shared" si="51"/>
        <v>#N/A</v>
      </c>
      <c r="Y30" s="31" t="e">
        <f t="shared" si="52"/>
        <v>#N/A</v>
      </c>
      <c r="Z30" s="120" t="e">
        <f t="shared" si="53"/>
        <v>#N/A</v>
      </c>
      <c r="AA30" s="124" t="e">
        <f t="shared" si="54"/>
        <v>#N/A</v>
      </c>
      <c r="AB30" s="122" t="e">
        <f t="shared" si="55"/>
        <v>#N/A</v>
      </c>
      <c r="AC30" s="25" t="e">
        <f t="shared" si="56"/>
        <v>#N/A</v>
      </c>
      <c r="AD30" s="59" t="e">
        <f t="shared" si="57"/>
        <v>#N/A</v>
      </c>
      <c r="AE30" s="60" t="e">
        <f t="shared" si="58"/>
        <v>#N/A</v>
      </c>
      <c r="AF30" s="117" t="e">
        <f t="shared" si="60"/>
        <v>#N/A</v>
      </c>
    </row>
    <row r="31" spans="3:32" ht="12.75">
      <c r="C31" s="55">
        <v>5</v>
      </c>
      <c r="D31" s="61" t="e">
        <f t="shared" si="36"/>
        <v>#N/A</v>
      </c>
      <c r="E31" s="36"/>
      <c r="F31" s="62" t="e">
        <f t="shared" si="37"/>
        <v>#N/A</v>
      </c>
      <c r="G31" s="62" t="e">
        <f t="shared" si="38"/>
        <v>#N/A</v>
      </c>
      <c r="H31" s="62" t="e">
        <f t="shared" si="39"/>
        <v>#N/A</v>
      </c>
      <c r="L31" s="116" t="e">
        <f t="shared" si="40"/>
        <v>#N/A</v>
      </c>
      <c r="M31" s="31" t="e">
        <f t="shared" si="41"/>
        <v>#N/A</v>
      </c>
      <c r="N31" s="31" t="e">
        <f t="shared" si="42"/>
        <v>#N/A</v>
      </c>
      <c r="O31" s="120" t="e">
        <f t="shared" si="43"/>
        <v>#N/A</v>
      </c>
      <c r="P31" s="116" t="e">
        <f t="shared" si="44"/>
        <v>#N/A</v>
      </c>
      <c r="Q31" s="31" t="e">
        <f t="shared" si="45"/>
        <v>#N/A</v>
      </c>
      <c r="R31" s="31" t="e">
        <f t="shared" si="46"/>
        <v>#N/A</v>
      </c>
      <c r="S31" s="120" t="e">
        <f t="shared" si="47"/>
        <v>#N/A</v>
      </c>
      <c r="T31" s="132" t="e">
        <f t="shared" si="48"/>
        <v>#N/A</v>
      </c>
      <c r="U31" s="116" t="e">
        <f t="shared" si="49"/>
        <v>#N/A</v>
      </c>
      <c r="V31" s="31" t="e">
        <f t="shared" si="59"/>
        <v>#N/A</v>
      </c>
      <c r="W31" s="31" t="e">
        <f t="shared" si="50"/>
        <v>#N/A</v>
      </c>
      <c r="X31" s="31" t="e">
        <f t="shared" si="51"/>
        <v>#N/A</v>
      </c>
      <c r="Y31" s="31" t="e">
        <f t="shared" si="52"/>
        <v>#N/A</v>
      </c>
      <c r="Z31" s="120" t="e">
        <f t="shared" si="53"/>
        <v>#N/A</v>
      </c>
      <c r="AA31" s="124" t="e">
        <f t="shared" si="54"/>
        <v>#N/A</v>
      </c>
      <c r="AB31" s="122" t="e">
        <f t="shared" si="55"/>
        <v>#N/A</v>
      </c>
      <c r="AC31" s="25" t="e">
        <f t="shared" si="56"/>
        <v>#N/A</v>
      </c>
      <c r="AD31" s="59" t="e">
        <f t="shared" si="57"/>
        <v>#N/A</v>
      </c>
      <c r="AE31" s="60" t="e">
        <f t="shared" si="58"/>
        <v>#N/A</v>
      </c>
      <c r="AF31" s="117" t="e">
        <f t="shared" si="60"/>
        <v>#N/A</v>
      </c>
    </row>
    <row r="32" spans="3:32" ht="12.75">
      <c r="C32" s="55">
        <v>6</v>
      </c>
      <c r="D32" s="61" t="e">
        <f t="shared" si="36"/>
        <v>#N/A</v>
      </c>
      <c r="E32" s="36"/>
      <c r="F32" s="62" t="e">
        <f t="shared" si="37"/>
        <v>#N/A</v>
      </c>
      <c r="G32" s="62" t="e">
        <f t="shared" si="38"/>
        <v>#N/A</v>
      </c>
      <c r="H32" s="62" t="e">
        <f t="shared" si="39"/>
        <v>#N/A</v>
      </c>
      <c r="L32" s="116" t="e">
        <f t="shared" si="40"/>
        <v>#N/A</v>
      </c>
      <c r="M32" s="31" t="e">
        <f t="shared" si="41"/>
        <v>#N/A</v>
      </c>
      <c r="N32" s="31" t="e">
        <f t="shared" si="42"/>
        <v>#N/A</v>
      </c>
      <c r="O32" s="120" t="e">
        <f t="shared" si="43"/>
        <v>#N/A</v>
      </c>
      <c r="P32" s="116" t="e">
        <f t="shared" si="44"/>
        <v>#N/A</v>
      </c>
      <c r="Q32" s="31" t="e">
        <f t="shared" si="45"/>
        <v>#N/A</v>
      </c>
      <c r="R32" s="31" t="e">
        <f t="shared" si="46"/>
        <v>#N/A</v>
      </c>
      <c r="S32" s="120" t="e">
        <f t="shared" si="47"/>
        <v>#N/A</v>
      </c>
      <c r="T32" s="132" t="e">
        <f t="shared" si="48"/>
        <v>#N/A</v>
      </c>
      <c r="U32" s="116" t="e">
        <f t="shared" si="49"/>
        <v>#N/A</v>
      </c>
      <c r="V32" s="31" t="e">
        <f t="shared" si="59"/>
        <v>#N/A</v>
      </c>
      <c r="W32" s="31" t="e">
        <f t="shared" si="50"/>
        <v>#N/A</v>
      </c>
      <c r="X32" s="31" t="e">
        <f t="shared" si="51"/>
        <v>#N/A</v>
      </c>
      <c r="Y32" s="31" t="e">
        <f t="shared" si="52"/>
        <v>#N/A</v>
      </c>
      <c r="Z32" s="120" t="e">
        <f t="shared" si="53"/>
        <v>#N/A</v>
      </c>
      <c r="AA32" s="124" t="e">
        <f t="shared" si="54"/>
        <v>#N/A</v>
      </c>
      <c r="AB32" s="122" t="e">
        <f t="shared" si="55"/>
        <v>#N/A</v>
      </c>
      <c r="AC32" s="25" t="e">
        <f t="shared" si="56"/>
        <v>#N/A</v>
      </c>
      <c r="AD32" s="59" t="e">
        <f t="shared" si="57"/>
        <v>#N/A</v>
      </c>
      <c r="AE32" s="60" t="e">
        <f t="shared" si="58"/>
        <v>#N/A</v>
      </c>
      <c r="AF32" s="117" t="e">
        <f t="shared" si="60"/>
        <v>#N/A</v>
      </c>
    </row>
    <row r="33" spans="3:32" ht="12.75">
      <c r="C33" s="55">
        <v>7</v>
      </c>
      <c r="D33" s="61" t="e">
        <f t="shared" si="36"/>
        <v>#N/A</v>
      </c>
      <c r="E33" s="36"/>
      <c r="F33" s="62" t="e">
        <f t="shared" si="37"/>
        <v>#N/A</v>
      </c>
      <c r="G33" s="62" t="e">
        <f t="shared" si="38"/>
        <v>#N/A</v>
      </c>
      <c r="H33" s="62" t="e">
        <f t="shared" si="39"/>
        <v>#N/A</v>
      </c>
      <c r="L33" s="116" t="e">
        <f t="shared" si="40"/>
        <v>#N/A</v>
      </c>
      <c r="M33" s="31" t="e">
        <f t="shared" si="41"/>
        <v>#N/A</v>
      </c>
      <c r="N33" s="31" t="e">
        <f t="shared" si="42"/>
        <v>#N/A</v>
      </c>
      <c r="O33" s="120" t="e">
        <f t="shared" si="43"/>
        <v>#N/A</v>
      </c>
      <c r="P33" s="116" t="e">
        <f t="shared" si="44"/>
        <v>#N/A</v>
      </c>
      <c r="Q33" s="31" t="e">
        <f t="shared" si="45"/>
        <v>#N/A</v>
      </c>
      <c r="R33" s="31" t="e">
        <f t="shared" si="46"/>
        <v>#N/A</v>
      </c>
      <c r="S33" s="120" t="e">
        <f t="shared" si="47"/>
        <v>#N/A</v>
      </c>
      <c r="T33" s="132" t="e">
        <f t="shared" si="48"/>
        <v>#N/A</v>
      </c>
      <c r="U33" s="116" t="e">
        <f t="shared" si="49"/>
        <v>#N/A</v>
      </c>
      <c r="V33" s="31" t="e">
        <f t="shared" si="59"/>
        <v>#N/A</v>
      </c>
      <c r="W33" s="31" t="e">
        <f t="shared" si="50"/>
        <v>#N/A</v>
      </c>
      <c r="X33" s="31" t="e">
        <f t="shared" si="51"/>
        <v>#N/A</v>
      </c>
      <c r="Y33" s="31" t="e">
        <f t="shared" si="52"/>
        <v>#N/A</v>
      </c>
      <c r="Z33" s="120" t="e">
        <f t="shared" si="53"/>
        <v>#N/A</v>
      </c>
      <c r="AA33" s="124" t="e">
        <f t="shared" si="54"/>
        <v>#N/A</v>
      </c>
      <c r="AB33" s="122" t="e">
        <f t="shared" si="55"/>
        <v>#N/A</v>
      </c>
      <c r="AC33" s="25" t="e">
        <f t="shared" si="56"/>
        <v>#N/A</v>
      </c>
      <c r="AD33" s="59" t="e">
        <f t="shared" si="57"/>
        <v>#N/A</v>
      </c>
      <c r="AE33" s="60" t="e">
        <f t="shared" si="58"/>
        <v>#N/A</v>
      </c>
      <c r="AF33" s="117" t="e">
        <f t="shared" si="60"/>
        <v>#N/A</v>
      </c>
    </row>
    <row r="34" spans="3:32" ht="12.75">
      <c r="C34" s="55">
        <v>8</v>
      </c>
      <c r="D34" s="61" t="e">
        <f t="shared" si="36"/>
        <v>#N/A</v>
      </c>
      <c r="E34" s="36"/>
      <c r="F34" s="62" t="e">
        <f t="shared" si="37"/>
        <v>#N/A</v>
      </c>
      <c r="G34" s="62" t="e">
        <f t="shared" si="38"/>
        <v>#N/A</v>
      </c>
      <c r="H34" s="62" t="e">
        <f t="shared" si="39"/>
        <v>#N/A</v>
      </c>
      <c r="L34" s="116" t="e">
        <f t="shared" si="40"/>
        <v>#N/A</v>
      </c>
      <c r="M34" s="31" t="e">
        <f t="shared" si="41"/>
        <v>#N/A</v>
      </c>
      <c r="N34" s="31" t="e">
        <f t="shared" si="42"/>
        <v>#N/A</v>
      </c>
      <c r="O34" s="120" t="e">
        <f t="shared" si="43"/>
        <v>#N/A</v>
      </c>
      <c r="P34" s="116" t="e">
        <f t="shared" si="44"/>
        <v>#N/A</v>
      </c>
      <c r="Q34" s="31" t="e">
        <f t="shared" si="45"/>
        <v>#N/A</v>
      </c>
      <c r="R34" s="31" t="e">
        <f t="shared" si="46"/>
        <v>#N/A</v>
      </c>
      <c r="S34" s="120" t="e">
        <f t="shared" si="47"/>
        <v>#N/A</v>
      </c>
      <c r="T34" s="132" t="e">
        <f t="shared" si="48"/>
        <v>#N/A</v>
      </c>
      <c r="U34" s="116" t="e">
        <f t="shared" si="49"/>
        <v>#N/A</v>
      </c>
      <c r="V34" s="31" t="e">
        <f t="shared" si="59"/>
        <v>#N/A</v>
      </c>
      <c r="W34" s="31" t="e">
        <f t="shared" si="50"/>
        <v>#N/A</v>
      </c>
      <c r="X34" s="31" t="e">
        <f t="shared" si="51"/>
        <v>#N/A</v>
      </c>
      <c r="Y34" s="31" t="e">
        <f t="shared" si="52"/>
        <v>#N/A</v>
      </c>
      <c r="Z34" s="120" t="e">
        <f t="shared" si="53"/>
        <v>#N/A</v>
      </c>
      <c r="AA34" s="124" t="e">
        <f t="shared" si="54"/>
        <v>#N/A</v>
      </c>
      <c r="AB34" s="122" t="e">
        <f t="shared" si="55"/>
        <v>#N/A</v>
      </c>
      <c r="AC34" s="25" t="e">
        <f t="shared" si="56"/>
        <v>#N/A</v>
      </c>
      <c r="AD34" s="59" t="e">
        <f t="shared" si="57"/>
        <v>#N/A</v>
      </c>
      <c r="AE34" s="60" t="e">
        <f t="shared" si="58"/>
        <v>#N/A</v>
      </c>
      <c r="AF34" s="117" t="e">
        <f t="shared" si="60"/>
        <v>#N/A</v>
      </c>
    </row>
  </sheetData>
  <sheetProtection selectLockedCells="1" selectUnlockedCells="1"/>
  <mergeCells count="29"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4">
      <selection activeCell="AF27" sqref="AF27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0.8515625" style="0" customWidth="1"/>
    <col min="9" max="9" width="2.00390625" style="0" hidden="1" customWidth="1"/>
    <col min="10" max="10" width="2.28125" style="0" hidden="1" customWidth="1"/>
    <col min="11" max="11" width="3.00390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112" max="112" width="5.57421875" style="0" customWidth="1"/>
    <col min="113" max="113" width="7.00390625" style="0" customWidth="1"/>
    <col min="114" max="114" width="3.28125" style="0" bestFit="1" customWidth="1"/>
    <col min="115" max="116" width="4.8515625" style="0" hidden="1" customWidth="1"/>
    <col min="117" max="117" width="3.28125" style="0" hidden="1" customWidth="1"/>
    <col min="118" max="118" width="4.8515625" style="0" hidden="1" customWidth="1"/>
    <col min="119" max="119" width="5.7109375" style="0" hidden="1" customWidth="1"/>
    <col min="120" max="120" width="10.00390625" style="0" hidden="1" customWidth="1"/>
    <col min="121" max="121" width="9.7109375" style="0" hidden="1" customWidth="1"/>
    <col min="122" max="122" width="8.421875" style="0" hidden="1" customWidth="1"/>
    <col min="123" max="123" width="9.7109375" style="0" hidden="1" customWidth="1"/>
    <col min="124" max="124" width="5.57421875" style="0" hidden="1" customWidth="1"/>
    <col min="125" max="125" width="7.421875" style="0" hidden="1" customWidth="1"/>
    <col min="126" max="126" width="6.140625" style="0" hidden="1" customWidth="1"/>
    <col min="127" max="127" width="13.8515625" style="0" hidden="1" customWidth="1"/>
    <col min="128" max="128" width="16.28125" style="0" hidden="1" customWidth="1"/>
    <col min="129" max="130" width="0" style="0" hidden="1" customWidth="1"/>
  </cols>
  <sheetData>
    <row r="1" spans="4:130" ht="13.5" thickBot="1"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6" t="s">
        <v>75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54.5">
      <c r="D3" s="172" t="s">
        <v>1</v>
      </c>
      <c r="E3" s="173"/>
      <c r="F3" s="174" t="s">
        <v>2</v>
      </c>
      <c r="G3" s="174" t="s">
        <v>3</v>
      </c>
      <c r="H3" s="240" t="s">
        <v>4</v>
      </c>
      <c r="I3" s="239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141.5</v>
      </c>
      <c r="DY3" s="92" t="s">
        <v>38</v>
      </c>
      <c r="DZ3" s="13"/>
    </row>
    <row r="4" spans="4:130" ht="12.75">
      <c r="D4" s="20">
        <f>classi!B219</f>
        <v>8</v>
      </c>
      <c r="E4" s="21"/>
      <c r="F4" s="22" t="str">
        <f>classi!C219</f>
        <v>MARZIA</v>
      </c>
      <c r="G4" s="22" t="str">
        <f>classi!D219</f>
        <v>SOARDI</v>
      </c>
      <c r="H4" s="237" t="str">
        <f>classi!G219</f>
        <v>TEA</v>
      </c>
      <c r="I4" s="227"/>
      <c r="J4" s="23"/>
      <c r="K4" s="22"/>
      <c r="L4" s="24">
        <v>20</v>
      </c>
      <c r="M4" s="24">
        <v>18</v>
      </c>
      <c r="N4" s="24"/>
      <c r="O4" s="129"/>
      <c r="P4" s="25">
        <f aca="true" t="shared" si="0" ref="P4:P23">AVERAGE(L4:O4)</f>
        <v>19</v>
      </c>
      <c r="Q4" s="24">
        <v>18</v>
      </c>
      <c r="R4" s="24">
        <v>17</v>
      </c>
      <c r="S4" s="24"/>
      <c r="T4" s="129"/>
      <c r="U4" s="25">
        <f aca="true" t="shared" si="1" ref="U4:U23">AVERAGE(Q4:T4)</f>
        <v>17.5</v>
      </c>
      <c r="V4" s="24">
        <v>18</v>
      </c>
      <c r="W4" s="24">
        <v>17</v>
      </c>
      <c r="X4" s="24"/>
      <c r="Y4" s="129"/>
      <c r="Z4" s="25">
        <f aca="true" t="shared" si="2" ref="Z4:Z23">AVERAGE(V4:Y4)</f>
        <v>17.5</v>
      </c>
      <c r="AA4" s="24">
        <v>18</v>
      </c>
      <c r="AB4" s="24">
        <v>20</v>
      </c>
      <c r="AC4" s="24"/>
      <c r="AD4" s="129"/>
      <c r="AE4" s="25">
        <f aca="true" t="shared" si="3" ref="AE4:AE23">AVERAGE(AA4:AD4)</f>
        <v>19</v>
      </c>
      <c r="AF4" s="24">
        <v>17</v>
      </c>
      <c r="AG4" s="24">
        <v>17</v>
      </c>
      <c r="AH4" s="24"/>
      <c r="AI4" s="129"/>
      <c r="AJ4" s="25">
        <f aca="true" t="shared" si="4" ref="AJ4:AJ23">AVERAGE(AF4:AI4)</f>
        <v>17</v>
      </c>
      <c r="AK4" s="24">
        <v>17</v>
      </c>
      <c r="AL4" s="24">
        <v>17</v>
      </c>
      <c r="AM4" s="24"/>
      <c r="AN4" s="129"/>
      <c r="AO4" s="25">
        <f aca="true" t="shared" si="5" ref="AO4:AO23">AVERAGE(AK4:AN4)</f>
        <v>17</v>
      </c>
      <c r="AP4" s="24">
        <v>16</v>
      </c>
      <c r="AQ4" s="24">
        <v>19</v>
      </c>
      <c r="AR4" s="24"/>
      <c r="AS4" s="129"/>
      <c r="AT4" s="25">
        <f aca="true" t="shared" si="6" ref="AT4:AT23">AVERAGE(AP4:AS4)</f>
        <v>17.5</v>
      </c>
      <c r="AU4" s="24">
        <v>16</v>
      </c>
      <c r="AV4" s="24">
        <v>18</v>
      </c>
      <c r="AW4" s="24"/>
      <c r="AX4" s="129"/>
      <c r="AY4" s="25">
        <f aca="true" t="shared" si="7" ref="AY4:AY23">AVERAGE(AU4:AX4)</f>
        <v>17</v>
      </c>
      <c r="AZ4" s="26">
        <f aca="true" t="shared" si="8" ref="AZ4:AZ23">P4+U4+Z4+AE4+AJ4+AO4+AT4+AY4</f>
        <v>141.5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/>
      <c r="DG4" s="149"/>
      <c r="DH4" s="30">
        <f aca="true" t="shared" si="15" ref="DH4:DH23">BE4+BJ4+BT4+BO4+BY4+CD4</f>
        <v>0</v>
      </c>
      <c r="DI4" s="31">
        <f aca="true" t="shared" si="16" ref="DI4:DI23">AZ4-DH4</f>
        <v>141.5</v>
      </c>
      <c r="DJ4" s="87">
        <f aca="true" t="shared" si="17" ref="DJ4:DJ23">RANK(DI4,$DI$4:$DI$23,0)</f>
        <v>1</v>
      </c>
      <c r="DK4" s="80">
        <f aca="true" t="shared" si="18" ref="DK4:DK23">P4</f>
        <v>19</v>
      </c>
      <c r="DL4" s="32">
        <f aca="true" t="shared" si="19" ref="DL4:DL23">DI4*10^3+DK4</f>
        <v>141519</v>
      </c>
      <c r="DM4" s="33">
        <f aca="true" t="shared" si="20" ref="DM4:DM23">RANK(DL4,$DL$4:$DL$23,0)</f>
        <v>1</v>
      </c>
      <c r="DN4" s="32">
        <f aca="true" t="shared" si="21" ref="DN4:DN23">AJ4</f>
        <v>17</v>
      </c>
      <c r="DO4" s="32">
        <f aca="true" t="shared" si="22" ref="DO4:DO23">(DI4*10^3+DK4)*10^3+DN4</f>
        <v>141519017</v>
      </c>
      <c r="DP4" s="33">
        <f aca="true" t="shared" si="23" ref="DP4:DP23">RANK(DO4,$DO$4:$DO$23,0)</f>
        <v>1</v>
      </c>
      <c r="DQ4" s="34">
        <f aca="true" t="shared" si="24" ref="DQ4:DQ23">U4</f>
        <v>17.5</v>
      </c>
      <c r="DR4" s="34">
        <f aca="true" t="shared" si="25" ref="DR4:DR24">((DI4*10^3+DK4)*10^3+DN4)*10^3+DQ4</f>
        <v>141519017017.5</v>
      </c>
      <c r="DS4" s="33">
        <f aca="true" t="shared" si="26" ref="DS4:DS23">RANK(DR4,$DR$4:$DR$23,0)</f>
        <v>1</v>
      </c>
      <c r="DT4" s="34">
        <f aca="true" t="shared" si="27" ref="DT4:DT23">AO4</f>
        <v>17</v>
      </c>
      <c r="DU4" s="34">
        <f aca="true" t="shared" si="28" ref="DU4:DU23">(((DI4*10^3+DK4)*10^3+DN4)*10^3+DQ4)*10^3+DT4</f>
        <v>141519017017517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classi!B220</f>
        <v>0</v>
      </c>
      <c r="E5" s="36"/>
      <c r="F5" s="22">
        <f>classi!C220</f>
        <v>0</v>
      </c>
      <c r="G5" s="22">
        <f>classi!D220</f>
        <v>0</v>
      </c>
      <c r="H5" s="237">
        <f>classi!G220</f>
        <v>0</v>
      </c>
      <c r="I5" s="228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7">
        <v>0</v>
      </c>
      <c r="CA5" s="27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4:130" ht="12.75">
      <c r="D6" s="20" t="str">
        <f>classi!B221</f>
        <v>-</v>
      </c>
      <c r="E6" s="36"/>
      <c r="F6" s="22">
        <f>classi!C221</f>
        <v>0</v>
      </c>
      <c r="G6" s="22">
        <f>classi!D221</f>
        <v>0</v>
      </c>
      <c r="H6" s="237">
        <f>classi!G221</f>
        <v>0</v>
      </c>
      <c r="I6" s="228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7">
        <v>0</v>
      </c>
      <c r="CA6" s="27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 t="str">
        <f>classi!B222</f>
        <v>-</v>
      </c>
      <c r="E7" s="36"/>
      <c r="F7" s="22">
        <f>classi!C222</f>
        <v>0</v>
      </c>
      <c r="G7" s="22">
        <f>classi!D222</f>
        <v>0</v>
      </c>
      <c r="H7" s="237">
        <f>classi!G222</f>
        <v>0</v>
      </c>
      <c r="I7" s="228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classi!B223</f>
        <v>-</v>
      </c>
      <c r="E8" s="36"/>
      <c r="F8" s="22">
        <f>classi!C223</f>
        <v>0</v>
      </c>
      <c r="G8" s="22">
        <f>classi!D223</f>
        <v>0</v>
      </c>
      <c r="H8" s="237">
        <f>classi!G223</f>
        <v>0</v>
      </c>
      <c r="I8" s="228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classi!B224</f>
        <v>-</v>
      </c>
      <c r="E9" s="36"/>
      <c r="F9" s="22">
        <f>classi!C224</f>
        <v>0</v>
      </c>
      <c r="G9" s="22">
        <f>classi!D224</f>
        <v>0</v>
      </c>
      <c r="H9" s="237">
        <f>classi!G224</f>
        <v>0</v>
      </c>
      <c r="I9" s="228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classi!B225</f>
        <v>-</v>
      </c>
      <c r="E10" s="36"/>
      <c r="F10" s="22">
        <f>classi!C225</f>
        <v>0</v>
      </c>
      <c r="G10" s="22">
        <f>classi!D225</f>
        <v>0</v>
      </c>
      <c r="H10" s="237">
        <f>classi!G225</f>
        <v>0</v>
      </c>
      <c r="I10" s="228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classi!B226</f>
        <v>-</v>
      </c>
      <c r="E11" s="36"/>
      <c r="F11" s="22">
        <f>classi!C226</f>
        <v>0</v>
      </c>
      <c r="G11" s="22">
        <f>classi!D226</f>
        <v>0</v>
      </c>
      <c r="H11" s="237">
        <f>classi!G226</f>
        <v>0</v>
      </c>
      <c r="I11" s="228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classi!B227</f>
        <v>-</v>
      </c>
      <c r="E12" s="36"/>
      <c r="F12" s="22">
        <f>classi!C227</f>
        <v>0</v>
      </c>
      <c r="G12" s="22">
        <f>classi!D227</f>
        <v>0</v>
      </c>
      <c r="H12" s="237">
        <f>classi!G227</f>
        <v>0</v>
      </c>
      <c r="I12" s="228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classi!B228</f>
        <v>-</v>
      </c>
      <c r="E13" s="36"/>
      <c r="F13" s="22">
        <f>classi!C228</f>
        <v>0</v>
      </c>
      <c r="G13" s="22">
        <f>classi!D228</f>
        <v>0</v>
      </c>
      <c r="H13" s="237">
        <f>classi!G228</f>
        <v>0</v>
      </c>
      <c r="I13" s="228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classi!B229</f>
        <v>-</v>
      </c>
      <c r="E14" s="36"/>
      <c r="F14" s="22">
        <f>classi!C229</f>
        <v>0</v>
      </c>
      <c r="G14" s="22">
        <f>classi!D229</f>
        <v>0</v>
      </c>
      <c r="H14" s="237">
        <f>classi!G229</f>
        <v>0</v>
      </c>
      <c r="I14" s="228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classi!B230</f>
        <v>-</v>
      </c>
      <c r="E15" s="36"/>
      <c r="F15" s="22">
        <f>classi!C230</f>
        <v>0</v>
      </c>
      <c r="G15" s="22">
        <f>classi!D230</f>
        <v>0</v>
      </c>
      <c r="H15" s="237">
        <f>classi!G230</f>
        <v>0</v>
      </c>
      <c r="I15" s="228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classi!B231</f>
        <v>-</v>
      </c>
      <c r="E16" s="36"/>
      <c r="F16" s="22">
        <f>classi!C231</f>
        <v>0</v>
      </c>
      <c r="G16" s="22">
        <f>classi!D231</f>
        <v>0</v>
      </c>
      <c r="H16" s="237">
        <f>classi!G231</f>
        <v>0</v>
      </c>
      <c r="I16" s="228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classi!B232</f>
        <v>-</v>
      </c>
      <c r="E17" s="36"/>
      <c r="F17" s="22">
        <f>classi!C232</f>
        <v>0</v>
      </c>
      <c r="G17" s="22">
        <f>classi!D232</f>
        <v>0</v>
      </c>
      <c r="H17" s="237">
        <f>classi!G232</f>
        <v>0</v>
      </c>
      <c r="I17" s="228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classi!B233</f>
        <v>-</v>
      </c>
      <c r="E18" s="36"/>
      <c r="F18" s="22">
        <f>classi!C233</f>
        <v>0</v>
      </c>
      <c r="G18" s="22">
        <f>classi!D233</f>
        <v>0</v>
      </c>
      <c r="H18" s="237">
        <f>classi!G233</f>
        <v>0</v>
      </c>
      <c r="I18" s="228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classi!B234</f>
        <v>-</v>
      </c>
      <c r="E19" s="36"/>
      <c r="F19" s="22">
        <f>classi!C234</f>
        <v>0</v>
      </c>
      <c r="G19" s="22">
        <f>classi!D234</f>
        <v>0</v>
      </c>
      <c r="H19" s="237">
        <f>classi!G234</f>
        <v>0</v>
      </c>
      <c r="I19" s="228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7">
        <f>classi!G235</f>
        <v>0</v>
      </c>
      <c r="I20" s="228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7">
        <f>classi!G236</f>
        <v>0</v>
      </c>
      <c r="I21" s="228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7">
        <f>classi!G237</f>
        <v>0</v>
      </c>
      <c r="I22" s="228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classi!B238</f>
        <v>-</v>
      </c>
      <c r="E23" s="38"/>
      <c r="F23" s="22">
        <f>classi!C238</f>
        <v>0</v>
      </c>
      <c r="G23" s="22">
        <f>classi!D238</f>
        <v>0</v>
      </c>
      <c r="H23" s="237">
        <f>classi!G238</f>
        <v>0</v>
      </c>
      <c r="I23" s="229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3.5" thickBo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3.5" thickBot="1">
      <c r="D25" s="125" t="str">
        <f>D2</f>
        <v>Freestyle 0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6" t="s">
        <v>39</v>
      </c>
      <c r="M25" s="277"/>
      <c r="N25" s="277"/>
      <c r="O25" s="278"/>
      <c r="P25" s="276" t="s">
        <v>40</v>
      </c>
      <c r="Q25" s="279"/>
      <c r="R25" s="279"/>
      <c r="S25" s="279"/>
      <c r="T25" s="280"/>
      <c r="U25" s="276" t="s">
        <v>41</v>
      </c>
      <c r="V25" s="279"/>
      <c r="W25" s="279"/>
      <c r="X25" s="279"/>
      <c r="Y25" s="279"/>
      <c r="Z25" s="279"/>
      <c r="AA25" s="280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4:130" ht="111" thickBot="1"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248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MARZIA</v>
      </c>
      <c r="G27" s="101" t="str">
        <f>INDEX(G$1:G$23,MATCH(C27,$DW$1:$DW$23,0))</f>
        <v>SOARDI</v>
      </c>
      <c r="H27" s="101" t="str">
        <f>INDEX(H$1:H$23,MATCH(C27,$DW$1:$DW$23,0))</f>
        <v>TEA</v>
      </c>
      <c r="I27" s="100"/>
      <c r="J27" s="100"/>
      <c r="K27" s="113"/>
      <c r="L27" s="115">
        <f>INDEX(P$1:P$23,MATCH(C27,$DW$1:$DW$23,0))</f>
        <v>19</v>
      </c>
      <c r="M27" s="102">
        <f>INDEX(U$1:U$23,MATCH(C27,$DW$1:$DW$23,0))</f>
        <v>17.5</v>
      </c>
      <c r="N27" s="102">
        <f>INDEX(Z$1:Z$23,MATCH(C27,$DW$1:$DW$23,0))</f>
        <v>17.5</v>
      </c>
      <c r="O27" s="119">
        <f>INDEX(AE$1:AE$23,MATCH(C27,$DW$1:$DW$23,0))</f>
        <v>19</v>
      </c>
      <c r="P27" s="115">
        <f>INDEX(AJ$1:AJ$23,MATCH(C27,$DW$1:$DW$23,0))</f>
        <v>17</v>
      </c>
      <c r="Q27" s="102">
        <f>INDEX(AO$1:AO$23,MATCH(C27,$DW$1:$DW$23,0))</f>
        <v>17</v>
      </c>
      <c r="R27" s="102">
        <f>INDEX(AT$1:AT$23,MATCH(C27,$DW$1:$DW$23,0))</f>
        <v>17.5</v>
      </c>
      <c r="S27" s="119">
        <f>INDEX(AY$1:AY$23,MATCH(C27,$DW$1:$DW$23,0))</f>
        <v>17</v>
      </c>
      <c r="T27" s="131">
        <f>INDEX(AZ$1:AZ$23,MATCH(C27,$DW$1:$DW$23,0))</f>
        <v>141.5</v>
      </c>
      <c r="U27" s="115">
        <f>INDEX(BE$1:BE$23,MATCH(C27,$DW$1:$DW$23,0))</f>
        <v>0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</v>
      </c>
      <c r="AC27" s="103">
        <f>INDEX(DI$1:DI$23,MATCH(C27,$DW$1:$DW$23,0))</f>
        <v>141.5</v>
      </c>
      <c r="AD27" s="104">
        <f>INDEX(D$1:D$23,MATCH(C27,$DW$1:$DW$23,0))</f>
        <v>8</v>
      </c>
      <c r="AE27" s="105">
        <f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2.75">
      <c r="C28" s="248">
        <v>2</v>
      </c>
      <c r="D28" s="61" t="e">
        <f>IF(AA28="-",INDEX(DV$1:DV$23,MATCH(C28,$DW$1:$DW$23,0)),AA28)</f>
        <v>#N/A</v>
      </c>
      <c r="E28" s="36"/>
      <c r="F28" s="62" t="e">
        <f>INDEX(F$1:F$23,MATCH(C28,$DW$1:$DW$23,0))</f>
        <v>#N/A</v>
      </c>
      <c r="G28" s="62" t="e">
        <f>INDEX(G$1:G$23,MATCH(C28,$DW$1:$DW$23,0))</f>
        <v>#N/A</v>
      </c>
      <c r="H28" s="62" t="e">
        <f>INDEX(H$1:H$23,MATCH(C28,$DW$1:$DW$23,0))</f>
        <v>#N/A</v>
      </c>
      <c r="I28" s="36"/>
      <c r="J28" s="36"/>
      <c r="K28" s="114"/>
      <c r="L28" s="116" t="e">
        <f>INDEX(P$1:P$23,MATCH(C28,$DW$1:$DW$23,0))</f>
        <v>#N/A</v>
      </c>
      <c r="M28" s="31" t="e">
        <f>INDEX(U$1:U$23,MATCH(C28,$DW$1:$DW$23,0))</f>
        <v>#N/A</v>
      </c>
      <c r="N28" s="31" t="e">
        <f>INDEX(Z$1:Z$23,MATCH(C28,$DW$1:$DW$23,0))</f>
        <v>#N/A</v>
      </c>
      <c r="O28" s="120" t="e">
        <f>INDEX(AE$1:AE$23,MATCH(C28,$DW$1:$DW$23,0))</f>
        <v>#N/A</v>
      </c>
      <c r="P28" s="116" t="e">
        <f>INDEX(AJ$1:AJ$23,MATCH(C28,$DW$1:$DW$23,0))</f>
        <v>#N/A</v>
      </c>
      <c r="Q28" s="31" t="e">
        <f>INDEX(AO$1:AO$23,MATCH(C28,$DW$1:$DW$23,0))</f>
        <v>#N/A</v>
      </c>
      <c r="R28" s="31" t="e">
        <f>INDEX(AT$1:AT$23,MATCH(C28,$DW$1:$DW$23,0))</f>
        <v>#N/A</v>
      </c>
      <c r="S28" s="120" t="e">
        <f>INDEX(AY$1:AY$23,MATCH(C28,$DW$1:$DW$23,0))</f>
        <v>#N/A</v>
      </c>
      <c r="T28" s="132" t="e">
        <f>INDEX(AZ$1:AZ$23,MATCH(C28,$DW$1:$DW$23,0))</f>
        <v>#N/A</v>
      </c>
      <c r="U28" s="116" t="e">
        <f>INDEX(BE$1:BE$23,MATCH(C28,$DW$1:$DW$23,0))</f>
        <v>#N/A</v>
      </c>
      <c r="V28" s="31" t="e">
        <f>INDEX(BJ:BJ,MATCH(C28,$DW:$DW,0))</f>
        <v>#N/A</v>
      </c>
      <c r="W28" s="31" t="e">
        <f>INDEX(BO$1:BO$23,MATCH(C28,$DW$1:$DW$23,0))</f>
        <v>#N/A</v>
      </c>
      <c r="X28" s="31" t="e">
        <f>INDEX(BT$1:BT$23,MATCH(C28,$DW$1:$DW$23,0))</f>
        <v>#N/A</v>
      </c>
      <c r="Y28" s="31" t="e">
        <f>INDEX(BY$1:BY$23,MATCH(C28,$DW$1:$DW$23,0))</f>
        <v>#N/A</v>
      </c>
      <c r="Z28" s="120" t="e">
        <f>INDEX(CD$1:CD$23,MATCH(C28,$DW$1:$DW$23,0))</f>
        <v>#N/A</v>
      </c>
      <c r="AA28" s="124" t="e">
        <f>INDEX(DY$1:DY$23,MATCH(C28,$DW$1:$DW$23,0))</f>
        <v>#N/A</v>
      </c>
      <c r="AB28" s="122" t="e">
        <f>INDEX(DH$1:DH$23,MATCH(C28,$DW$1:$DW$23,0))</f>
        <v>#N/A</v>
      </c>
      <c r="AC28" s="25" t="e">
        <f>INDEX(DI$1:DI$23,MATCH(C28,$DW$1:$DW$23,0))</f>
        <v>#N/A</v>
      </c>
      <c r="AD28" s="59" t="e">
        <f>INDEX(D$1:D$23,MATCH(C28,$DW$1:$DW$23,0))</f>
        <v>#N/A</v>
      </c>
      <c r="AE28" s="60" t="e">
        <f>INDEX(DX$1:DX$23,MATCH(C28,$DW$1:$DW$23,0))</f>
        <v>#N/A</v>
      </c>
      <c r="AF28" s="117" t="e">
        <f>IF(AE28&gt;=0.85,"Point","-")</f>
        <v>#N/A</v>
      </c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32" ht="12.75">
      <c r="C29" s="248">
        <v>3</v>
      </c>
      <c r="D29" s="61" t="e">
        <f>IF(AA29="-",INDEX(DV$1:DV$23,MATCH(C29,$DW$1:$DW$23,0)),AA29)</f>
        <v>#N/A</v>
      </c>
      <c r="E29" s="36"/>
      <c r="F29" s="62" t="e">
        <f>INDEX(F$1:F$23,MATCH(C29,$DW$1:$DW$23,0))</f>
        <v>#N/A</v>
      </c>
      <c r="G29" s="62" t="e">
        <f>INDEX(G$1:G$23,MATCH(C29,$DW$1:$DW$23,0))</f>
        <v>#N/A</v>
      </c>
      <c r="H29" s="62" t="e">
        <f>INDEX(H$1:H$23,MATCH(C29,$DW$1:$DW$23,0))</f>
        <v>#N/A</v>
      </c>
      <c r="I29" s="36"/>
      <c r="J29" s="36"/>
      <c r="K29" s="114"/>
      <c r="L29" s="116" t="e">
        <f>INDEX(P$1:P$23,MATCH(C29,$DW$1:$DW$23,0))</f>
        <v>#N/A</v>
      </c>
      <c r="M29" s="31" t="e">
        <f>INDEX(U$1:U$23,MATCH(C29,$DW$1:$DW$23,0))</f>
        <v>#N/A</v>
      </c>
      <c r="N29" s="31" t="e">
        <f>INDEX(Z$1:Z$23,MATCH(C29,$DW$1:$DW$23,0))</f>
        <v>#N/A</v>
      </c>
      <c r="O29" s="120" t="e">
        <f>INDEX(AE$1:AE$23,MATCH(C29,$DW$1:$DW$23,0))</f>
        <v>#N/A</v>
      </c>
      <c r="P29" s="116" t="e">
        <f>INDEX(AJ$1:AJ$23,MATCH(C29,$DW$1:$DW$23,0))</f>
        <v>#N/A</v>
      </c>
      <c r="Q29" s="31" t="e">
        <f>INDEX(AO$1:AO$23,MATCH(C29,$DW$1:$DW$23,0))</f>
        <v>#N/A</v>
      </c>
      <c r="R29" s="31" t="e">
        <f>INDEX(AT$1:AT$23,MATCH(C29,$DW$1:$DW$23,0))</f>
        <v>#N/A</v>
      </c>
      <c r="S29" s="120" t="e">
        <f>INDEX(AY$1:AY$23,MATCH(C29,$DW$1:$DW$23,0))</f>
        <v>#N/A</v>
      </c>
      <c r="T29" s="132" t="e">
        <f>INDEX(AZ$1:AZ$23,MATCH(C29,$DW$1:$DW$23,0))</f>
        <v>#N/A</v>
      </c>
      <c r="U29" s="116" t="e">
        <f>INDEX(BE$1:BE$23,MATCH(C29,$DW$1:$DW$23,0))</f>
        <v>#N/A</v>
      </c>
      <c r="V29" s="31" t="e">
        <f>INDEX(BJ:BJ,MATCH(C29,$DW:$DW,0))</f>
        <v>#N/A</v>
      </c>
      <c r="W29" s="31" t="e">
        <f>INDEX(BO$1:BO$23,MATCH(C29,$DW$1:$DW$23,0))</f>
        <v>#N/A</v>
      </c>
      <c r="X29" s="31" t="e">
        <f>INDEX(BT$1:BT$23,MATCH(C29,$DW$1:$DW$23,0))</f>
        <v>#N/A</v>
      </c>
      <c r="Y29" s="31" t="e">
        <f>INDEX(BY$1:BY$23,MATCH(C29,$DW$1:$DW$23,0))</f>
        <v>#N/A</v>
      </c>
      <c r="Z29" s="120" t="e">
        <f>INDEX(CD$1:CD$23,MATCH(C29,$DW$1:$DW$23,0))</f>
        <v>#N/A</v>
      </c>
      <c r="AA29" s="124" t="e">
        <f>INDEX(DY$1:DY$23,MATCH(C29,$DW$1:$DW$23,0))</f>
        <v>#N/A</v>
      </c>
      <c r="AB29" s="122" t="e">
        <f>INDEX(DH$1:DH$23,MATCH(C29,$DW$1:$DW$23,0))</f>
        <v>#N/A</v>
      </c>
      <c r="AC29" s="25" t="e">
        <f>INDEX(DI$1:DI$23,MATCH(C29,$DW$1:$DW$23,0))</f>
        <v>#N/A</v>
      </c>
      <c r="AD29" s="59" t="e">
        <f>INDEX(D$1:D$23,MATCH(C29,$DW$1:$DW$23,0))</f>
        <v>#N/A</v>
      </c>
      <c r="AE29" s="60" t="e">
        <f>INDEX(DX$1:DX$23,MATCH(C29,$DW$1:$DW$23,0))</f>
        <v>#N/A</v>
      </c>
      <c r="AF29" s="117" t="e">
        <f>IF(AE29&gt;=0.85,"Point","-")</f>
        <v>#N/A</v>
      </c>
    </row>
    <row r="30" spans="3:32" ht="12.75">
      <c r="C30" s="248">
        <v>4</v>
      </c>
      <c r="D30" s="61" t="e">
        <f>IF(AA30="-",INDEX(DV$1:DV$23,MATCH(C30,$DW$1:$DW$23,0)),AA30)</f>
        <v>#N/A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</row>
  </sheetData>
  <sheetProtection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5:O25"/>
    <mergeCell ref="P25:T25"/>
    <mergeCell ref="U25:AA25"/>
    <mergeCell ref="BF3:BJ3"/>
    <mergeCell ref="BK3:BO3"/>
    <mergeCell ref="BP3:BT3"/>
    <mergeCell ref="BU3:BY3"/>
    <mergeCell ref="BZ3:CD3"/>
    <mergeCell ref="AF3:AJ3"/>
  </mergeCells>
  <printOptions/>
  <pageMargins left="0.25" right="0.25" top="0.75" bottom="0.75" header="0.3" footer="0.3"/>
  <pageSetup fitToHeight="0" fitToWidth="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">
      <selection activeCell="AF27" sqref="AF27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9.28125" style="0" bestFit="1" customWidth="1"/>
    <col min="7" max="7" width="14.140625" style="0" bestFit="1" customWidth="1"/>
    <col min="8" max="8" width="10.2812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6" width="7.140625" style="0" customWidth="1"/>
    <col min="37" max="45" width="6.28125" style="0" customWidth="1"/>
    <col min="46" max="49" width="6.00390625" style="0" bestFit="1" customWidth="1"/>
    <col min="50" max="50" width="7.57421875" style="0" customWidth="1"/>
    <col min="51" max="51" width="6.00390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6" t="s">
        <v>59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0" t="s">
        <v>4</v>
      </c>
      <c r="I3" s="239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148.75</v>
      </c>
      <c r="DY3" s="92" t="s">
        <v>38</v>
      </c>
      <c r="DZ3" s="13"/>
    </row>
    <row r="4" spans="3:130" ht="12.75">
      <c r="C4" s="13"/>
      <c r="D4" s="20">
        <f>classi!B196</f>
        <v>6</v>
      </c>
      <c r="E4" s="21"/>
      <c r="F4" s="22" t="str">
        <f>classi!C196</f>
        <v>ANDREA</v>
      </c>
      <c r="G4" s="22" t="str">
        <f>classi!D196</f>
        <v>TRIMARCHI</v>
      </c>
      <c r="H4" s="237" t="str">
        <f>classi!G196</f>
        <v>MUD</v>
      </c>
      <c r="I4" s="227"/>
      <c r="J4" s="23"/>
      <c r="K4" s="22"/>
      <c r="L4" s="24">
        <v>20</v>
      </c>
      <c r="M4" s="24">
        <v>20</v>
      </c>
      <c r="N4" s="24"/>
      <c r="O4" s="129"/>
      <c r="P4" s="25">
        <f aca="true" t="shared" si="0" ref="P4:P23">AVERAGE(L4:O4)</f>
        <v>20</v>
      </c>
      <c r="Q4" s="24">
        <v>21</v>
      </c>
      <c r="R4" s="24">
        <v>21</v>
      </c>
      <c r="S4" s="24"/>
      <c r="T4" s="129"/>
      <c r="U4" s="25">
        <f aca="true" t="shared" si="1" ref="U4:U23">AVERAGE(Q4:T4)</f>
        <v>21</v>
      </c>
      <c r="V4" s="24">
        <v>22</v>
      </c>
      <c r="W4" s="24">
        <v>22</v>
      </c>
      <c r="X4" s="24"/>
      <c r="Y4" s="129"/>
      <c r="Z4" s="25">
        <f aca="true" t="shared" si="2" ref="Z4:Z23">AVERAGE(V4:Y4)</f>
        <v>22</v>
      </c>
      <c r="AA4" s="24">
        <v>19</v>
      </c>
      <c r="AB4" s="24">
        <v>20</v>
      </c>
      <c r="AC4" s="24"/>
      <c r="AD4" s="129"/>
      <c r="AE4" s="25">
        <f aca="true" t="shared" si="3" ref="AE4:AE23">AVERAGE(AA4:AD4)</f>
        <v>19.5</v>
      </c>
      <c r="AF4" s="24">
        <v>18</v>
      </c>
      <c r="AG4" s="24">
        <v>18</v>
      </c>
      <c r="AH4" s="24"/>
      <c r="AI4" s="129"/>
      <c r="AJ4" s="25">
        <f aca="true" t="shared" si="4" ref="AJ4:AJ23">AVERAGE(AF4:AI4)</f>
        <v>18</v>
      </c>
      <c r="AK4" s="24">
        <v>20</v>
      </c>
      <c r="AL4" s="24">
        <v>18</v>
      </c>
      <c r="AM4" s="24"/>
      <c r="AN4" s="129"/>
      <c r="AO4" s="25">
        <f aca="true" t="shared" si="5" ref="AO4:AO23">AVERAGE(AK4:AN4)</f>
        <v>19</v>
      </c>
      <c r="AP4" s="24">
        <v>17</v>
      </c>
      <c r="AQ4" s="24">
        <v>17</v>
      </c>
      <c r="AR4" s="24"/>
      <c r="AS4" s="129"/>
      <c r="AT4" s="25">
        <f aca="true" t="shared" si="6" ref="AT4:AT23">AVERAGE(AP4:AS4)</f>
        <v>17</v>
      </c>
      <c r="AU4" s="24">
        <v>16</v>
      </c>
      <c r="AV4" s="24">
        <v>17</v>
      </c>
      <c r="AW4" s="24"/>
      <c r="AX4" s="129"/>
      <c r="AY4" s="25">
        <f aca="true" t="shared" si="7" ref="AY4:AY23">AVERAGE(AU4:AX4)</f>
        <v>16.5</v>
      </c>
      <c r="AZ4" s="26">
        <f aca="true" t="shared" si="8" ref="AZ4:AZ23">P4+U4+Z4+AE4+AJ4+AO4+AT4+AY4</f>
        <v>153</v>
      </c>
      <c r="BA4" s="27">
        <v>2.8</v>
      </c>
      <c r="BB4" s="27">
        <v>3.7</v>
      </c>
      <c r="BC4" s="27"/>
      <c r="BD4" s="133"/>
      <c r="BE4" s="25">
        <f aca="true" t="shared" si="9" ref="BE4:BE23">AVERAGE(BA4:BD4)</f>
        <v>3.25</v>
      </c>
      <c r="BF4" s="28">
        <v>0</v>
      </c>
      <c r="BG4" s="28">
        <v>0</v>
      </c>
      <c r="BH4" s="27"/>
      <c r="BI4" s="133"/>
      <c r="BJ4" s="25">
        <f aca="true" t="shared" si="10" ref="BJ4:BJ23">AVERAGE(BF4:BI4)</f>
        <v>0</v>
      </c>
      <c r="BK4" s="28">
        <v>1</v>
      </c>
      <c r="BL4" s="28">
        <v>1</v>
      </c>
      <c r="BM4" s="27"/>
      <c r="BN4" s="133"/>
      <c r="BO4" s="25">
        <f aca="true" t="shared" si="11" ref="BO4:BO23">AVERAGE(BK4:BN4)</f>
        <v>1</v>
      </c>
      <c r="BP4" s="28">
        <v>0</v>
      </c>
      <c r="BQ4" s="28">
        <v>0</v>
      </c>
      <c r="BR4" s="27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9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3.8</v>
      </c>
      <c r="DE4" s="177">
        <f>SUM(BB4,BG4,BL4,BQ4,BV4,CA4)</f>
        <v>4.7</v>
      </c>
      <c r="DF4" s="177"/>
      <c r="DG4" s="149"/>
      <c r="DH4" s="30">
        <f aca="true" t="shared" si="15" ref="DH4:DH23">BE4+BJ4+BT4+BO4+BY4+CD4</f>
        <v>4.25</v>
      </c>
      <c r="DI4" s="31">
        <f aca="true" t="shared" si="16" ref="DI4:DI23">AZ4-DH4</f>
        <v>148.75</v>
      </c>
      <c r="DJ4" s="87">
        <f aca="true" t="shared" si="17" ref="DJ4:DJ23">RANK(DI4,$DI$4:$DI$23,0)</f>
        <v>1</v>
      </c>
      <c r="DK4" s="80">
        <f aca="true" t="shared" si="18" ref="DK4:DK23">P4</f>
        <v>20</v>
      </c>
      <c r="DL4" s="32">
        <f aca="true" t="shared" si="19" ref="DL4:DL23">DI4*10^3+DK4</f>
        <v>148770</v>
      </c>
      <c r="DM4" s="33">
        <f aca="true" t="shared" si="20" ref="DM4:DM23">RANK(DL4,$DL$4:$DL$23,0)</f>
        <v>1</v>
      </c>
      <c r="DN4" s="32">
        <f aca="true" t="shared" si="21" ref="DN4:DN23">AJ4</f>
        <v>18</v>
      </c>
      <c r="DO4" s="32">
        <f aca="true" t="shared" si="22" ref="DO4:DO23">(DI4*10^3+DK4)*10^3+DN4</f>
        <v>148770018</v>
      </c>
      <c r="DP4" s="33">
        <f aca="true" t="shared" si="23" ref="DP4:DP23">RANK(DO4,$DO$4:$DO$23,0)</f>
        <v>1</v>
      </c>
      <c r="DQ4" s="34">
        <f aca="true" t="shared" si="24" ref="DQ4:DQ23">U4</f>
        <v>21</v>
      </c>
      <c r="DR4" s="34">
        <f aca="true" t="shared" si="25" ref="DR4:DR23">((DI4*10^3+DK4)*10^3+DN4)*10^3+DQ4</f>
        <v>148770018021</v>
      </c>
      <c r="DS4" s="33">
        <f aca="true" t="shared" si="26" ref="DS4:DS23">RANK(DR4,$DR$4:$DR$23,0)</f>
        <v>1</v>
      </c>
      <c r="DT4" s="34">
        <f aca="true" t="shared" si="27" ref="DT4:DT23">AO4</f>
        <v>19</v>
      </c>
      <c r="DU4" s="34">
        <f aca="true" t="shared" si="28" ref="DU4:DU23">(((DI4*10^3+DK4)*10^3+DN4)*10^3+DQ4)*10^3+DT4</f>
        <v>148770018021019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classi!B197</f>
        <v>-</v>
      </c>
      <c r="E5" s="36"/>
      <c r="F5" s="22">
        <f>classi!C197</f>
        <v>0</v>
      </c>
      <c r="G5" s="22">
        <f>classi!D197</f>
        <v>0</v>
      </c>
      <c r="H5" s="237">
        <f>classi!G197</f>
        <v>0</v>
      </c>
      <c r="I5" s="228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7">
        <v>0</v>
      </c>
      <c r="BI5" s="133"/>
      <c r="BJ5" s="25">
        <f t="shared" si="10"/>
        <v>0</v>
      </c>
      <c r="BK5" s="27">
        <v>0</v>
      </c>
      <c r="BL5" s="27">
        <v>0</v>
      </c>
      <c r="BM5" s="27">
        <v>0</v>
      </c>
      <c r="BN5" s="133"/>
      <c r="BO5" s="25">
        <f t="shared" si="11"/>
        <v>0</v>
      </c>
      <c r="BP5" s="28">
        <v>0</v>
      </c>
      <c r="BQ5" s="28">
        <v>0</v>
      </c>
      <c r="BR5" s="27">
        <v>0</v>
      </c>
      <c r="BS5" s="133"/>
      <c r="BT5" s="25">
        <f t="shared" si="12"/>
        <v>0</v>
      </c>
      <c r="BU5" s="29">
        <v>0</v>
      </c>
      <c r="BV5" s="29">
        <v>0</v>
      </c>
      <c r="BW5" s="27">
        <v>0</v>
      </c>
      <c r="BX5" s="133"/>
      <c r="BY5" s="25">
        <f t="shared" si="13"/>
        <v>0</v>
      </c>
      <c r="BZ5" s="29">
        <v>0</v>
      </c>
      <c r="CA5" s="29">
        <v>0</v>
      </c>
      <c r="CB5" s="27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 t="s">
        <v>84</v>
      </c>
      <c r="D6" s="20" t="str">
        <f>classi!B198</f>
        <v>-</v>
      </c>
      <c r="E6" s="36"/>
      <c r="F6" s="22">
        <f>classi!C198</f>
        <v>0</v>
      </c>
      <c r="G6" s="22">
        <f>classi!D198</f>
        <v>0</v>
      </c>
      <c r="H6" s="237">
        <f>classi!G198</f>
        <v>0</v>
      </c>
      <c r="I6" s="228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7">
        <v>0</v>
      </c>
      <c r="BI6" s="133"/>
      <c r="BJ6" s="25">
        <f t="shared" si="10"/>
        <v>0</v>
      </c>
      <c r="BK6" s="27">
        <v>0</v>
      </c>
      <c r="BL6" s="27">
        <v>0</v>
      </c>
      <c r="BM6" s="27">
        <v>0</v>
      </c>
      <c r="BN6" s="133"/>
      <c r="BO6" s="25">
        <f t="shared" si="11"/>
        <v>0</v>
      </c>
      <c r="BP6" s="28">
        <v>0</v>
      </c>
      <c r="BQ6" s="28">
        <v>0</v>
      </c>
      <c r="BR6" s="27">
        <v>0</v>
      </c>
      <c r="BS6" s="133"/>
      <c r="BT6" s="25">
        <f t="shared" si="12"/>
        <v>0</v>
      </c>
      <c r="BU6" s="29">
        <v>0</v>
      </c>
      <c r="BV6" s="29">
        <v>0</v>
      </c>
      <c r="BW6" s="27">
        <v>0</v>
      </c>
      <c r="BX6" s="133"/>
      <c r="BY6" s="25">
        <f t="shared" si="13"/>
        <v>0</v>
      </c>
      <c r="BZ6" s="29">
        <v>0</v>
      </c>
      <c r="CA6" s="29">
        <v>0</v>
      </c>
      <c r="CB6" s="27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classi!B199</f>
        <v>-</v>
      </c>
      <c r="E7" s="36"/>
      <c r="F7" s="22">
        <f>classi!C199</f>
        <v>0</v>
      </c>
      <c r="G7" s="22">
        <f>classi!D199</f>
        <v>0</v>
      </c>
      <c r="H7" s="237">
        <f>classi!G199</f>
        <v>0</v>
      </c>
      <c r="I7" s="228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7">
        <v>0</v>
      </c>
      <c r="BI7" s="133"/>
      <c r="BJ7" s="25">
        <f t="shared" si="10"/>
        <v>0</v>
      </c>
      <c r="BK7" s="28">
        <v>0</v>
      </c>
      <c r="BL7" s="28">
        <v>0</v>
      </c>
      <c r="BM7" s="27">
        <v>0</v>
      </c>
      <c r="BN7" s="133"/>
      <c r="BO7" s="25">
        <f t="shared" si="11"/>
        <v>0</v>
      </c>
      <c r="BP7" s="28">
        <v>0</v>
      </c>
      <c r="BQ7" s="28">
        <v>0</v>
      </c>
      <c r="BR7" s="27">
        <v>0</v>
      </c>
      <c r="BS7" s="133"/>
      <c r="BT7" s="25">
        <f t="shared" si="12"/>
        <v>0</v>
      </c>
      <c r="BU7" s="29">
        <v>0</v>
      </c>
      <c r="BV7" s="29">
        <v>0</v>
      </c>
      <c r="BW7" s="27">
        <v>0</v>
      </c>
      <c r="BX7" s="133"/>
      <c r="BY7" s="25">
        <f t="shared" si="13"/>
        <v>0</v>
      </c>
      <c r="BZ7" s="29">
        <v>0</v>
      </c>
      <c r="CA7" s="29">
        <v>0</v>
      </c>
      <c r="CB7" s="27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classi!B200</f>
        <v>-</v>
      </c>
      <c r="E8" s="36"/>
      <c r="F8" s="22">
        <f>classi!C200</f>
        <v>0</v>
      </c>
      <c r="G8" s="22">
        <f>classi!D200</f>
        <v>0</v>
      </c>
      <c r="H8" s="237">
        <f>classi!G200</f>
        <v>0</v>
      </c>
      <c r="I8" s="228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classi!B201</f>
        <v>-</v>
      </c>
      <c r="E9" s="36"/>
      <c r="F9" s="22">
        <f>classi!C201</f>
        <v>0</v>
      </c>
      <c r="G9" s="22">
        <f>classi!D201</f>
        <v>0</v>
      </c>
      <c r="H9" s="237">
        <f>classi!G201</f>
        <v>0</v>
      </c>
      <c r="I9" s="228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classi!B202</f>
        <v>-</v>
      </c>
      <c r="E10" s="36"/>
      <c r="F10" s="22">
        <f>classi!C202</f>
        <v>0</v>
      </c>
      <c r="G10" s="22">
        <f>classi!D202</f>
        <v>0</v>
      </c>
      <c r="H10" s="237">
        <f>classi!G202</f>
        <v>0</v>
      </c>
      <c r="I10" s="228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classi!B203</f>
        <v>-</v>
      </c>
      <c r="E11" s="36"/>
      <c r="F11" s="22">
        <f>classi!C203</f>
        <v>0</v>
      </c>
      <c r="G11" s="22">
        <f>classi!D203</f>
        <v>0</v>
      </c>
      <c r="H11" s="237">
        <f>classi!G203</f>
        <v>0</v>
      </c>
      <c r="I11" s="228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classi!B204</f>
        <v>-</v>
      </c>
      <c r="E12" s="36"/>
      <c r="F12" s="22">
        <f>classi!C204</f>
        <v>0</v>
      </c>
      <c r="G12" s="22">
        <f>classi!D204</f>
        <v>0</v>
      </c>
      <c r="H12" s="237">
        <f>classi!G204</f>
        <v>0</v>
      </c>
      <c r="I12" s="228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classi!B205</f>
        <v>-</v>
      </c>
      <c r="E13" s="36"/>
      <c r="F13" s="22">
        <f>classi!C205</f>
        <v>0</v>
      </c>
      <c r="G13" s="22">
        <f>classi!D205</f>
        <v>0</v>
      </c>
      <c r="H13" s="237">
        <f>classi!G205</f>
        <v>0</v>
      </c>
      <c r="I13" s="228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classi!B206</f>
        <v>-</v>
      </c>
      <c r="E14" s="36"/>
      <c r="F14" s="22">
        <f>classi!C206</f>
        <v>0</v>
      </c>
      <c r="G14" s="22">
        <f>classi!D206</f>
        <v>0</v>
      </c>
      <c r="H14" s="237">
        <f>classi!G206</f>
        <v>0</v>
      </c>
      <c r="I14" s="228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classi!B207</f>
        <v>-</v>
      </c>
      <c r="E15" s="36"/>
      <c r="F15" s="22">
        <f>classi!C207</f>
        <v>0</v>
      </c>
      <c r="G15" s="22">
        <f>classi!D207</f>
        <v>0</v>
      </c>
      <c r="H15" s="237">
        <f>classi!G207</f>
        <v>0</v>
      </c>
      <c r="I15" s="228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7">
        <f>classi!G208</f>
        <v>0</v>
      </c>
      <c r="I16" s="228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7">
        <f>classi!G209</f>
        <v>0</v>
      </c>
      <c r="I17" s="228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7">
        <f>classi!G210</f>
        <v>0</v>
      </c>
      <c r="I18" s="228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7">
        <f>classi!G211</f>
        <v>0</v>
      </c>
      <c r="I19" s="228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7">
        <f>classi!G212</f>
        <v>0</v>
      </c>
      <c r="I20" s="228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7">
        <f>classi!G213</f>
        <v>0</v>
      </c>
      <c r="I21" s="228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7">
        <f>classi!G214</f>
        <v>0</v>
      </c>
      <c r="I22" s="228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classi!B215</f>
        <v>-</v>
      </c>
      <c r="E23" s="38"/>
      <c r="F23" s="39">
        <f>classi!C215</f>
        <v>0</v>
      </c>
      <c r="G23" s="39">
        <f>classi!D215</f>
        <v>0</v>
      </c>
      <c r="H23" s="238">
        <f>classi!G215</f>
        <v>0</v>
      </c>
      <c r="I23" s="229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Freestyle 2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6" t="s">
        <v>39</v>
      </c>
      <c r="M25" s="277"/>
      <c r="N25" s="277"/>
      <c r="O25" s="278"/>
      <c r="P25" s="276" t="s">
        <v>40</v>
      </c>
      <c r="Q25" s="279"/>
      <c r="R25" s="279"/>
      <c r="S25" s="279"/>
      <c r="T25" s="280"/>
      <c r="U25" s="276" t="s">
        <v>41</v>
      </c>
      <c r="V25" s="279"/>
      <c r="W25" s="279"/>
      <c r="X25" s="279"/>
      <c r="Y25" s="279"/>
      <c r="Z25" s="279"/>
      <c r="AA25" s="280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1" thickBot="1"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ANDREA</v>
      </c>
      <c r="G27" s="101" t="str">
        <f>INDEX(G$1:G$23,MATCH(C27,$DW$1:$DW$23,0))</f>
        <v>TRIMARCHI</v>
      </c>
      <c r="H27" s="101" t="str">
        <f>INDEX(H$1:H$23,MATCH(C27,$DW$1:$DW$23,0))</f>
        <v>MUD</v>
      </c>
      <c r="I27" s="100"/>
      <c r="J27" s="100"/>
      <c r="K27" s="113"/>
      <c r="L27" s="115">
        <f>INDEX(P$1:P$23,MATCH(C27,$DW$1:$DW$23,0))</f>
        <v>20</v>
      </c>
      <c r="M27" s="102">
        <f>INDEX(U$1:U$23,MATCH(C27,$DW$1:$DW$23,0))</f>
        <v>21</v>
      </c>
      <c r="N27" s="102">
        <f>INDEX(Z$1:Z$23,MATCH(C27,$DW$1:$DW$23,0))</f>
        <v>22</v>
      </c>
      <c r="O27" s="119">
        <f>INDEX(AE$1:AE$23,MATCH(C27,$DW$1:$DW$23,0))</f>
        <v>19.5</v>
      </c>
      <c r="P27" s="115">
        <f>INDEX(AJ$1:AJ$23,MATCH(C27,$DW$1:$DW$23,0))</f>
        <v>18</v>
      </c>
      <c r="Q27" s="102">
        <f>INDEX(AO$1:AO$23,MATCH(C27,$DW$1:$DW$23,0))</f>
        <v>19</v>
      </c>
      <c r="R27" s="102">
        <f>INDEX(AT$1:AT$23,MATCH(C27,$DW$1:$DW$23,0))</f>
        <v>17</v>
      </c>
      <c r="S27" s="119">
        <f>INDEX(AY$1:AY$23,MATCH(C27,$DW$1:$DW$23,0))</f>
        <v>16.5</v>
      </c>
      <c r="T27" s="131">
        <f>INDEX(AZ$1:AZ$23,MATCH(C27,$DW$1:$DW$23,0))</f>
        <v>153</v>
      </c>
      <c r="U27" s="115">
        <f>INDEX(BE$1:BE$23,MATCH(C27,$DW$1:$DW$23,0))</f>
        <v>3.25</v>
      </c>
      <c r="V27" s="102">
        <f>INDEX(BJ$1:BJ$23,MATCH(C27,$DW$1:$DW$23,0))</f>
        <v>0</v>
      </c>
      <c r="W27" s="102">
        <f>INDEX(BO$1:BO$23,MATCH(C27,$DW$1:$DW$23,0))</f>
        <v>1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4.25</v>
      </c>
      <c r="AC27" s="103">
        <f>INDEX(DI$1:DI$23,MATCH(C27,$DW$1:$DW$23,0))</f>
        <v>148.75</v>
      </c>
      <c r="AD27" s="104">
        <f>INDEX(D$1:D$23,MATCH(C27,$DW$1:$DW$23,0))</f>
        <v>6</v>
      </c>
      <c r="AE27" s="105">
        <f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32" ht="13.5" thickBot="1">
      <c r="C28" s="55">
        <v>2</v>
      </c>
      <c r="D28" s="99" t="e">
        <f>IF(AA28="-",INDEX(DV$1:DV$23,MATCH(C28,$DW$1:$DW$23,0)),AA28)</f>
        <v>#N/A</v>
      </c>
      <c r="E28" s="100"/>
      <c r="F28" s="101" t="e">
        <f>INDEX(F$1:F$23,MATCH(C28,$DW$1:$DW$23,0))</f>
        <v>#N/A</v>
      </c>
      <c r="G28" s="101" t="e">
        <f>INDEX(G$1:G$23,MATCH(C28,$DW$1:$DW$23,0))</f>
        <v>#N/A</v>
      </c>
      <c r="H28" s="101" t="e">
        <f>INDEX(H$1:H$23,MATCH(C28,$DW$1:$DW$23,0))</f>
        <v>#N/A</v>
      </c>
      <c r="I28" s="100"/>
      <c r="J28" s="100"/>
      <c r="K28" s="113"/>
      <c r="L28" s="115" t="e">
        <f>INDEX(P$1:P$23,MATCH(C28,$DW$1:$DW$23,0))</f>
        <v>#N/A</v>
      </c>
      <c r="M28" s="102" t="e">
        <f>INDEX(U$1:U$23,MATCH(C28,$DW$1:$DW$23,0))</f>
        <v>#N/A</v>
      </c>
      <c r="N28" s="102" t="e">
        <f>INDEX(Z$1:Z$23,MATCH(C28,$DW$1:$DW$23,0))</f>
        <v>#N/A</v>
      </c>
      <c r="O28" s="119" t="e">
        <f>INDEX(AE$1:AE$23,MATCH(C28,$DW$1:$DW$23,0))</f>
        <v>#N/A</v>
      </c>
      <c r="P28" s="115" t="e">
        <f>INDEX(AJ$1:AJ$23,MATCH(C28,$DW$1:$DW$23,0))</f>
        <v>#N/A</v>
      </c>
      <c r="Q28" s="102" t="e">
        <f>INDEX(AO$1:AO$23,MATCH(C28,$DW$1:$DW$23,0))</f>
        <v>#N/A</v>
      </c>
      <c r="R28" s="102" t="e">
        <f>INDEX(AT$1:AT$23,MATCH(C28,$DW$1:$DW$23,0))</f>
        <v>#N/A</v>
      </c>
      <c r="S28" s="119" t="e">
        <f>INDEX(AY$1:AY$23,MATCH(C28,$DW$1:$DW$23,0))</f>
        <v>#N/A</v>
      </c>
      <c r="T28" s="131" t="e">
        <f>INDEX(AZ$1:AZ$23,MATCH(C28,$DW$1:$DW$23,0))</f>
        <v>#N/A</v>
      </c>
      <c r="U28" s="115" t="e">
        <f>INDEX(BE$1:BE$23,MATCH(C28,$DW$1:$DW$23,0))</f>
        <v>#N/A</v>
      </c>
      <c r="V28" s="102" t="e">
        <f>INDEX(BJ$1:BJ$23,MATCH(C28,$DW$1:$DW$23,0))</f>
        <v>#N/A</v>
      </c>
      <c r="W28" s="102" t="e">
        <f>INDEX(BO$1:BO$23,MATCH(C28,$DW$1:$DW$23,0))</f>
        <v>#N/A</v>
      </c>
      <c r="X28" s="102" t="e">
        <f>INDEX(BT$1:BT$23,MATCH(C28,$DW$1:$DW$23,0))</f>
        <v>#N/A</v>
      </c>
      <c r="Y28" s="102" t="e">
        <f>INDEX(BY$1:BY$23,MATCH(C28,$DW$1:$DW$23,0))</f>
        <v>#N/A</v>
      </c>
      <c r="Z28" s="119" t="e">
        <f>INDEX(CD$1:CD$23,MATCH(C28,$DW$1:$DW$23,0))</f>
        <v>#N/A</v>
      </c>
      <c r="AA28" s="123" t="e">
        <f>INDEX(DY$1:DY$23,MATCH(C28,$DW$1:$DW$23,0))</f>
        <v>#N/A</v>
      </c>
      <c r="AB28" s="121" t="e">
        <f>INDEX(DH$1:DH$23,MATCH(C28,$DW$1:$DW$23,0))</f>
        <v>#N/A</v>
      </c>
      <c r="AC28" s="103" t="e">
        <f>INDEX(DI$1:DI$23,MATCH(C28,$DW$1:$DW$23,0))</f>
        <v>#N/A</v>
      </c>
      <c r="AD28" s="104" t="e">
        <f>INDEX(D$1:D$23,MATCH(C28,$DW$1:$DW$23,0))</f>
        <v>#N/A</v>
      </c>
      <c r="AE28" s="105" t="e">
        <f>INDEX(DX$1:DX$23,MATCH(C28,$DW$1:$DW$23,0))</f>
        <v>#N/A</v>
      </c>
      <c r="AF28" s="106" t="e">
        <f>IF(AE28&gt;=0.85,"Point","-")</f>
        <v>#N/A</v>
      </c>
    </row>
    <row r="29" spans="3:32" ht="12.75">
      <c r="C29" s="55">
        <v>3</v>
      </c>
      <c r="D29" s="99" t="e">
        <f>IF(AA29="-",INDEX(DV$1:DV$23,MATCH(C29,$DW$1:$DW$23,0)),AA29)</f>
        <v>#N/A</v>
      </c>
      <c r="E29" s="100"/>
      <c r="F29" s="101" t="e">
        <f>INDEX(F$1:F$23,MATCH(C29,$DW$1:$DW$23,0))</f>
        <v>#N/A</v>
      </c>
      <c r="G29" s="101" t="e">
        <f>INDEX(G$1:G$23,MATCH(C29,$DW$1:$DW$23,0))</f>
        <v>#N/A</v>
      </c>
      <c r="H29" s="101" t="e">
        <f>INDEX(H$1:H$23,MATCH(C29,$DW$1:$DW$23,0))</f>
        <v>#N/A</v>
      </c>
      <c r="I29" s="100"/>
      <c r="J29" s="100"/>
      <c r="K29" s="113"/>
      <c r="L29" s="115" t="e">
        <f>INDEX(P$1:P$23,MATCH(C29,$DW$1:$DW$23,0))</f>
        <v>#N/A</v>
      </c>
      <c r="M29" s="102" t="e">
        <f>INDEX(U$1:U$23,MATCH(C29,$DW$1:$DW$23,0))</f>
        <v>#N/A</v>
      </c>
      <c r="N29" s="102" t="e">
        <f>INDEX(Z$1:Z$23,MATCH(C29,$DW$1:$DW$23,0))</f>
        <v>#N/A</v>
      </c>
      <c r="O29" s="119" t="e">
        <f>INDEX(AE$1:AE$23,MATCH(C29,$DW$1:$DW$23,0))</f>
        <v>#N/A</v>
      </c>
      <c r="P29" s="115" t="e">
        <f>INDEX(AJ$1:AJ$23,MATCH(C29,$DW$1:$DW$23,0))</f>
        <v>#N/A</v>
      </c>
      <c r="Q29" s="102" t="e">
        <f>INDEX(AO$1:AO$23,MATCH(C29,$DW$1:$DW$23,0))</f>
        <v>#N/A</v>
      </c>
      <c r="R29" s="102" t="e">
        <f>INDEX(AT$1:AT$23,MATCH(C29,$DW$1:$DW$23,0))</f>
        <v>#N/A</v>
      </c>
      <c r="S29" s="119" t="e">
        <f>INDEX(AY$1:AY$23,MATCH(C29,$DW$1:$DW$23,0))</f>
        <v>#N/A</v>
      </c>
      <c r="T29" s="131" t="e">
        <f>INDEX(AZ$1:AZ$23,MATCH(C29,$DW$1:$DW$23,0))</f>
        <v>#N/A</v>
      </c>
      <c r="U29" s="115" t="e">
        <f>INDEX(BE$1:BE$23,MATCH(C29,$DW$1:$DW$23,0))</f>
        <v>#N/A</v>
      </c>
      <c r="V29" s="102" t="e">
        <f>INDEX(BJ$1:BJ$23,MATCH(C29,$DW$1:$DW$23,0))</f>
        <v>#N/A</v>
      </c>
      <c r="W29" s="102" t="e">
        <f>INDEX(BO$1:BO$23,MATCH(C29,$DW$1:$DW$23,0))</f>
        <v>#N/A</v>
      </c>
      <c r="X29" s="102" t="e">
        <f>INDEX(BT$1:BT$23,MATCH(C29,$DW$1:$DW$23,0))</f>
        <v>#N/A</v>
      </c>
      <c r="Y29" s="102" t="e">
        <f>INDEX(BY$1:BY$23,MATCH(C29,$DW$1:$DW$23,0))</f>
        <v>#N/A</v>
      </c>
      <c r="Z29" s="119" t="e">
        <f>INDEX(CD$1:CD$23,MATCH(C29,$DW$1:$DW$23,0))</f>
        <v>#N/A</v>
      </c>
      <c r="AA29" s="123" t="e">
        <f>INDEX(DY$1:DY$23,MATCH(C29,$DW$1:$DW$23,0))</f>
        <v>#N/A</v>
      </c>
      <c r="AB29" s="121" t="e">
        <f>INDEX(DH$1:DH$23,MATCH(C29,$DW$1:$DW$23,0))</f>
        <v>#N/A</v>
      </c>
      <c r="AC29" s="103" t="e">
        <f>INDEX(DI$1:DI$23,MATCH(C29,$DW$1:$DW$23,0))</f>
        <v>#N/A</v>
      </c>
      <c r="AD29" s="104" t="e">
        <f>INDEX(D$1:D$23,MATCH(C29,$DW$1:$DW$23,0))</f>
        <v>#N/A</v>
      </c>
      <c r="AE29" s="105" t="e">
        <f>INDEX(DX$1:DX$23,MATCH(C29,$DW$1:$DW$23,0))</f>
        <v>#N/A</v>
      </c>
      <c r="AF29" s="106" t="e">
        <f>IF(AE29&gt;=0.85,"Point","-")</f>
        <v>#N/A</v>
      </c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5:O25"/>
    <mergeCell ref="P25:T25"/>
    <mergeCell ref="U25:AA25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landscape" scale="68" r:id="rId1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AF29" sqref="AF29:AF30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6" t="s">
        <v>106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0" t="s">
        <v>1</v>
      </c>
      <c r="E3" s="231"/>
      <c r="F3" s="232" t="s">
        <v>2</v>
      </c>
      <c r="G3" s="232" t="s">
        <v>3</v>
      </c>
      <c r="H3" s="233" t="s">
        <v>4</v>
      </c>
      <c r="I3" s="151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147.5</v>
      </c>
      <c r="DY3" s="92" t="s">
        <v>38</v>
      </c>
      <c r="DZ3" s="13"/>
    </row>
    <row r="4" spans="3:130" ht="12.75">
      <c r="C4" s="13"/>
      <c r="D4" s="234">
        <f>classi!B242</f>
        <v>4</v>
      </c>
      <c r="E4" s="235"/>
      <c r="F4" s="101" t="str">
        <f>classi!C242</f>
        <v>SILVIA</v>
      </c>
      <c r="G4" s="101" t="str">
        <f>classi!D242</f>
        <v>SICILIA</v>
      </c>
      <c r="H4" s="236" t="str">
        <f>classi!G242</f>
        <v>MIA</v>
      </c>
      <c r="I4" s="227"/>
      <c r="J4" s="23"/>
      <c r="K4" s="22"/>
      <c r="L4" s="24">
        <v>17</v>
      </c>
      <c r="M4" s="24">
        <v>19</v>
      </c>
      <c r="N4" s="24"/>
      <c r="O4" s="24"/>
      <c r="P4" s="25">
        <f aca="true" t="shared" si="0" ref="P4:P23">AVERAGE(L4:O4)</f>
        <v>18</v>
      </c>
      <c r="Q4" s="24">
        <v>20</v>
      </c>
      <c r="R4" s="24">
        <v>20</v>
      </c>
      <c r="S4" s="24"/>
      <c r="T4" s="24"/>
      <c r="U4" s="25">
        <f aca="true" t="shared" si="1" ref="U4:U23">AVERAGE(Q4:T4)</f>
        <v>20</v>
      </c>
      <c r="V4" s="24">
        <v>20</v>
      </c>
      <c r="W4" s="24">
        <v>20</v>
      </c>
      <c r="X4" s="24"/>
      <c r="Y4" s="24"/>
      <c r="Z4" s="25">
        <f aca="true" t="shared" si="2" ref="Z4:Z23">AVERAGE(V4:Y4)</f>
        <v>20</v>
      </c>
      <c r="AA4" s="24">
        <v>17</v>
      </c>
      <c r="AB4" s="24">
        <v>16</v>
      </c>
      <c r="AC4" s="24"/>
      <c r="AD4" s="24"/>
      <c r="AE4" s="25">
        <f aca="true" t="shared" si="3" ref="AE4:AE23">AVERAGE(AA4:AD4)</f>
        <v>16.5</v>
      </c>
      <c r="AF4" s="24">
        <v>16</v>
      </c>
      <c r="AG4" s="24">
        <v>16</v>
      </c>
      <c r="AH4" s="24"/>
      <c r="AI4" s="24"/>
      <c r="AJ4" s="25">
        <f aca="true" t="shared" si="4" ref="AJ4:AJ23">AVERAGE(AF4:AI4)</f>
        <v>16</v>
      </c>
      <c r="AK4" s="24">
        <v>16</v>
      </c>
      <c r="AL4" s="24">
        <v>17</v>
      </c>
      <c r="AM4" s="24"/>
      <c r="AN4" s="24"/>
      <c r="AO4" s="25">
        <f aca="true" t="shared" si="5" ref="AO4:AO23">AVERAGE(AK4:AN4)</f>
        <v>16.5</v>
      </c>
      <c r="AP4" s="24">
        <v>18</v>
      </c>
      <c r="AQ4" s="24">
        <v>19</v>
      </c>
      <c r="AR4" s="24"/>
      <c r="AS4" s="24"/>
      <c r="AT4" s="25">
        <f aca="true" t="shared" si="6" ref="AT4:AT23">AVERAGE(AP4:AS4)</f>
        <v>18.5</v>
      </c>
      <c r="AU4" s="24">
        <v>17</v>
      </c>
      <c r="AV4" s="24">
        <v>18</v>
      </c>
      <c r="AW4" s="24"/>
      <c r="AX4" s="24"/>
      <c r="AY4" s="25">
        <f aca="true" t="shared" si="7" ref="AY4:AY23">AVERAGE(AU4:AX4)</f>
        <v>17.5</v>
      </c>
      <c r="AZ4" s="26">
        <f aca="true" t="shared" si="8" ref="AZ4:AZ23">P4+U4+Z4+AE4+AJ4+AO4+AT4+AY4</f>
        <v>143</v>
      </c>
      <c r="BA4" s="27">
        <v>3</v>
      </c>
      <c r="BB4" s="27">
        <v>2.8</v>
      </c>
      <c r="BC4" s="27"/>
      <c r="BD4" s="27"/>
      <c r="BE4" s="25">
        <f aca="true" t="shared" si="9" ref="BE4:BE23">AVERAGE(BA4:BD4)</f>
        <v>2.9</v>
      </c>
      <c r="BF4" s="27">
        <v>0</v>
      </c>
      <c r="BG4" s="27">
        <v>0</v>
      </c>
      <c r="BH4" s="27"/>
      <c r="BI4" s="27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27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27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27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27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1"/>
      <c r="DC4" s="111"/>
      <c r="DD4" s="176">
        <f>SUM(BA4,BF4,BK4,BP4,BU4,BZ4)</f>
        <v>3</v>
      </c>
      <c r="DE4" s="177">
        <f>SUM(BB4,BG4,BL4,BQ4,BV4,CA4)</f>
        <v>2.8</v>
      </c>
      <c r="DF4" s="177"/>
      <c r="DG4" s="177"/>
      <c r="DH4" s="30">
        <f aca="true" t="shared" si="15" ref="DH4:DH23">BE4+BJ4+BT4+BO4+BY4+CD4</f>
        <v>2.9</v>
      </c>
      <c r="DI4" s="31">
        <f aca="true" t="shared" si="16" ref="DI4:DI23">AZ4-DH4</f>
        <v>140.1</v>
      </c>
      <c r="DJ4" s="87">
        <f aca="true" t="shared" si="17" ref="DJ4:DJ23">RANK(DI4,$DI$4:$DI$23,0)</f>
        <v>2</v>
      </c>
      <c r="DK4" s="80">
        <f aca="true" t="shared" si="18" ref="DK4:DK23">P4</f>
        <v>18</v>
      </c>
      <c r="DL4" s="32">
        <f aca="true" t="shared" si="19" ref="DL4:DL23">DI4*10^3+DK4</f>
        <v>140118</v>
      </c>
      <c r="DM4" s="33">
        <f aca="true" t="shared" si="20" ref="DM4:DM23">RANK(DL4,$DL$4:$DL$23,0)</f>
        <v>2</v>
      </c>
      <c r="DN4" s="32">
        <f aca="true" t="shared" si="21" ref="DN4:DN23">AJ4</f>
        <v>16</v>
      </c>
      <c r="DO4" s="32">
        <f aca="true" t="shared" si="22" ref="DO4:DO23">(DI4*10^3+DK4)*10^3+DN4</f>
        <v>140118016</v>
      </c>
      <c r="DP4" s="33">
        <f aca="true" t="shared" si="23" ref="DP4:DP23">RANK(DO4,$DO$4:$DO$23,0)</f>
        <v>2</v>
      </c>
      <c r="DQ4" s="34">
        <f aca="true" t="shared" si="24" ref="DQ4:DQ23">U4</f>
        <v>20</v>
      </c>
      <c r="DR4" s="34">
        <f aca="true" t="shared" si="25" ref="DR4:DR24">((DI4*10^3+DK4)*10^3+DN4)*10^3+DQ4</f>
        <v>140118016020</v>
      </c>
      <c r="DS4" s="33">
        <f aca="true" t="shared" si="26" ref="DS4:DS23">RANK(DR4,$DR$4:$DR$23,0)</f>
        <v>2</v>
      </c>
      <c r="DT4" s="34">
        <f aca="true" t="shared" si="27" ref="DT4:DT23">AO4</f>
        <v>16.5</v>
      </c>
      <c r="DU4" s="34">
        <f aca="true" t="shared" si="28" ref="DU4:DU23">(((DI4*10^3+DK4)*10^3+DN4)*10^3+DQ4)*10^3+DT4</f>
        <v>140118016020016.5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0.9498305084745763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classi!B243</f>
        <v>5</v>
      </c>
      <c r="E5" s="36"/>
      <c r="F5" s="22" t="str">
        <f>classi!C243</f>
        <v>GABRIELLA</v>
      </c>
      <c r="G5" s="22" t="str">
        <f>classi!D243</f>
        <v>DE MADDIS</v>
      </c>
      <c r="H5" s="237" t="str">
        <f>classi!G243</f>
        <v>IRON</v>
      </c>
      <c r="I5" s="228"/>
      <c r="J5" s="36"/>
      <c r="K5" s="36"/>
      <c r="L5" s="24">
        <v>20</v>
      </c>
      <c r="M5" s="24">
        <v>20</v>
      </c>
      <c r="N5" s="24"/>
      <c r="O5" s="24"/>
      <c r="P5" s="25">
        <f t="shared" si="0"/>
        <v>20</v>
      </c>
      <c r="Q5" s="24">
        <v>19</v>
      </c>
      <c r="R5" s="24">
        <v>20</v>
      </c>
      <c r="S5" s="24"/>
      <c r="T5" s="24"/>
      <c r="U5" s="25">
        <f t="shared" si="1"/>
        <v>19.5</v>
      </c>
      <c r="V5" s="24">
        <v>19</v>
      </c>
      <c r="W5" s="24">
        <v>19</v>
      </c>
      <c r="X5" s="24"/>
      <c r="Y5" s="24"/>
      <c r="Z5" s="25">
        <f t="shared" si="2"/>
        <v>19</v>
      </c>
      <c r="AA5" s="24">
        <v>18</v>
      </c>
      <c r="AB5" s="24">
        <v>19</v>
      </c>
      <c r="AC5" s="24"/>
      <c r="AD5" s="24"/>
      <c r="AE5" s="25">
        <f t="shared" si="3"/>
        <v>18.5</v>
      </c>
      <c r="AF5" s="24">
        <v>17</v>
      </c>
      <c r="AG5" s="24">
        <v>18</v>
      </c>
      <c r="AH5" s="24"/>
      <c r="AI5" s="24"/>
      <c r="AJ5" s="25">
        <f t="shared" si="4"/>
        <v>17.5</v>
      </c>
      <c r="AK5" s="24">
        <v>17</v>
      </c>
      <c r="AL5" s="24">
        <v>18</v>
      </c>
      <c r="AM5" s="24"/>
      <c r="AN5" s="24"/>
      <c r="AO5" s="25">
        <f t="shared" si="5"/>
        <v>17.5</v>
      </c>
      <c r="AP5" s="24">
        <v>18</v>
      </c>
      <c r="AQ5" s="24">
        <v>18</v>
      </c>
      <c r="AR5" s="24"/>
      <c r="AS5" s="24"/>
      <c r="AT5" s="25">
        <f t="shared" si="6"/>
        <v>18</v>
      </c>
      <c r="AU5" s="24">
        <v>18</v>
      </c>
      <c r="AV5" s="24">
        <v>17</v>
      </c>
      <c r="AW5" s="24"/>
      <c r="AX5" s="24"/>
      <c r="AY5" s="25">
        <f t="shared" si="7"/>
        <v>17.5</v>
      </c>
      <c r="AZ5" s="26">
        <f t="shared" si="8"/>
        <v>147.5</v>
      </c>
      <c r="BA5" s="27">
        <v>0</v>
      </c>
      <c r="BB5" s="27">
        <v>0</v>
      </c>
      <c r="BC5" s="27"/>
      <c r="BD5" s="27"/>
      <c r="BE5" s="25">
        <f t="shared" si="9"/>
        <v>0</v>
      </c>
      <c r="BF5" s="27">
        <v>0</v>
      </c>
      <c r="BG5" s="27">
        <v>0</v>
      </c>
      <c r="BH5" s="27"/>
      <c r="BI5" s="27"/>
      <c r="BJ5" s="25">
        <f t="shared" si="10"/>
        <v>0</v>
      </c>
      <c r="BK5" s="27">
        <v>0</v>
      </c>
      <c r="BL5" s="27">
        <v>0</v>
      </c>
      <c r="BM5" s="27"/>
      <c r="BN5" s="27"/>
      <c r="BO5" s="25">
        <f t="shared" si="11"/>
        <v>0</v>
      </c>
      <c r="BP5" s="27">
        <v>0</v>
      </c>
      <c r="BQ5" s="27">
        <v>0</v>
      </c>
      <c r="BR5" s="27"/>
      <c r="BS5" s="27"/>
      <c r="BT5" s="25">
        <f t="shared" si="12"/>
        <v>0</v>
      </c>
      <c r="BU5" s="27">
        <v>0</v>
      </c>
      <c r="BV5" s="27">
        <v>0</v>
      </c>
      <c r="BW5" s="27"/>
      <c r="BX5" s="27"/>
      <c r="BY5" s="25">
        <f t="shared" si="13"/>
        <v>0</v>
      </c>
      <c r="BZ5" s="27">
        <v>0</v>
      </c>
      <c r="CA5" s="27">
        <v>0</v>
      </c>
      <c r="CB5" s="27"/>
      <c r="CC5" s="27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1"/>
      <c r="DC5" s="111"/>
      <c r="DD5" s="176">
        <v>0</v>
      </c>
      <c r="DE5" s="177">
        <v>0</v>
      </c>
      <c r="DF5" s="177"/>
      <c r="DG5" s="177"/>
      <c r="DH5" s="30">
        <f t="shared" si="15"/>
        <v>0</v>
      </c>
      <c r="DI5" s="31">
        <f t="shared" si="16"/>
        <v>147.5</v>
      </c>
      <c r="DJ5" s="87">
        <f t="shared" si="17"/>
        <v>1</v>
      </c>
      <c r="DK5" s="80">
        <f t="shared" si="18"/>
        <v>20</v>
      </c>
      <c r="DL5" s="32">
        <f t="shared" si="19"/>
        <v>147520</v>
      </c>
      <c r="DM5" s="33">
        <f t="shared" si="20"/>
        <v>1</v>
      </c>
      <c r="DN5" s="32">
        <f t="shared" si="21"/>
        <v>17.5</v>
      </c>
      <c r="DO5" s="32">
        <f t="shared" si="22"/>
        <v>147520017.5</v>
      </c>
      <c r="DP5" s="33">
        <f t="shared" si="23"/>
        <v>1</v>
      </c>
      <c r="DQ5" s="34">
        <f t="shared" si="24"/>
        <v>19.5</v>
      </c>
      <c r="DR5" s="34">
        <f t="shared" si="25"/>
        <v>147520017519.5</v>
      </c>
      <c r="DS5" s="33">
        <f t="shared" si="26"/>
        <v>1</v>
      </c>
      <c r="DT5" s="34">
        <f t="shared" si="27"/>
        <v>17.5</v>
      </c>
      <c r="DU5" s="34">
        <f t="shared" si="28"/>
        <v>147520017519517.5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 t="str">
        <f>classi!B244</f>
        <v>-</v>
      </c>
      <c r="E6" s="36"/>
      <c r="F6" s="22">
        <f>classi!C244</f>
        <v>0</v>
      </c>
      <c r="G6" s="22">
        <f>classi!D244</f>
        <v>0</v>
      </c>
      <c r="H6" s="237">
        <f>classi!G244</f>
        <v>0</v>
      </c>
      <c r="I6" s="228"/>
      <c r="J6" s="36"/>
      <c r="K6" s="36"/>
      <c r="L6" s="24">
        <v>0</v>
      </c>
      <c r="M6" s="24">
        <v>0</v>
      </c>
      <c r="N6" s="24">
        <v>0</v>
      </c>
      <c r="O6" s="24">
        <v>0</v>
      </c>
      <c r="P6" s="25">
        <f t="shared" si="0"/>
        <v>0</v>
      </c>
      <c r="Q6" s="24">
        <v>0</v>
      </c>
      <c r="R6" s="24">
        <v>0</v>
      </c>
      <c r="S6" s="24">
        <v>0</v>
      </c>
      <c r="T6" s="24">
        <v>0</v>
      </c>
      <c r="U6" s="25">
        <f t="shared" si="1"/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2"/>
        <v>0</v>
      </c>
      <c r="AA6" s="24">
        <v>0</v>
      </c>
      <c r="AB6" s="24">
        <v>0</v>
      </c>
      <c r="AC6" s="24">
        <v>0</v>
      </c>
      <c r="AD6" s="24">
        <v>0</v>
      </c>
      <c r="AE6" s="25">
        <f t="shared" si="3"/>
        <v>0</v>
      </c>
      <c r="AF6" s="24">
        <v>0</v>
      </c>
      <c r="AG6" s="24">
        <v>0</v>
      </c>
      <c r="AH6" s="24">
        <v>0</v>
      </c>
      <c r="AI6" s="24">
        <v>0</v>
      </c>
      <c r="AJ6" s="25">
        <f t="shared" si="4"/>
        <v>0</v>
      </c>
      <c r="AK6" s="24">
        <v>0</v>
      </c>
      <c r="AL6" s="24">
        <v>0</v>
      </c>
      <c r="AM6" s="24">
        <v>0</v>
      </c>
      <c r="AN6" s="24">
        <v>0</v>
      </c>
      <c r="AO6" s="25">
        <f t="shared" si="5"/>
        <v>0</v>
      </c>
      <c r="AP6" s="24">
        <v>0</v>
      </c>
      <c r="AQ6" s="24">
        <v>0</v>
      </c>
      <c r="AR6" s="24">
        <v>0</v>
      </c>
      <c r="AS6" s="24">
        <v>0</v>
      </c>
      <c r="AT6" s="25">
        <f t="shared" si="6"/>
        <v>0</v>
      </c>
      <c r="AU6" s="24">
        <v>0</v>
      </c>
      <c r="AV6" s="24">
        <v>0</v>
      </c>
      <c r="AW6" s="24">
        <v>0</v>
      </c>
      <c r="AX6" s="24">
        <v>0</v>
      </c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>
        <v>0</v>
      </c>
      <c r="BE6" s="25">
        <f t="shared" si="9"/>
        <v>0</v>
      </c>
      <c r="BF6" s="27">
        <v>0</v>
      </c>
      <c r="BG6" s="27">
        <v>0</v>
      </c>
      <c r="BH6" s="27">
        <v>0</v>
      </c>
      <c r="BI6" s="27">
        <v>0</v>
      </c>
      <c r="BJ6" s="25">
        <f t="shared" si="10"/>
        <v>0</v>
      </c>
      <c r="BK6" s="27">
        <v>0</v>
      </c>
      <c r="BL6" s="27">
        <v>0</v>
      </c>
      <c r="BM6" s="27">
        <v>0</v>
      </c>
      <c r="BN6" s="27">
        <v>0</v>
      </c>
      <c r="BO6" s="25">
        <f t="shared" si="11"/>
        <v>0</v>
      </c>
      <c r="BP6" s="27">
        <v>0</v>
      </c>
      <c r="BQ6" s="27">
        <v>0</v>
      </c>
      <c r="BR6" s="27">
        <v>0</v>
      </c>
      <c r="BS6" s="27">
        <v>0</v>
      </c>
      <c r="BT6" s="25">
        <f t="shared" si="12"/>
        <v>0</v>
      </c>
      <c r="BU6" s="27">
        <v>0</v>
      </c>
      <c r="BV6" s="27">
        <v>0</v>
      </c>
      <c r="BW6" s="27">
        <v>0</v>
      </c>
      <c r="BX6" s="27">
        <v>0</v>
      </c>
      <c r="BY6" s="25">
        <f t="shared" si="13"/>
        <v>0</v>
      </c>
      <c r="BZ6" s="27">
        <v>0</v>
      </c>
      <c r="CA6" s="27">
        <v>0</v>
      </c>
      <c r="CB6" s="27">
        <v>0</v>
      </c>
      <c r="CC6" s="27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1"/>
      <c r="DC6" s="111"/>
      <c r="DD6" s="176">
        <f aca="true" t="shared" si="32" ref="DD6:DF23">SUM(BA6,BF6,BK6,BP6,BU6,BZ6)</f>
        <v>0</v>
      </c>
      <c r="DE6" s="177">
        <f t="shared" si="32"/>
        <v>0</v>
      </c>
      <c r="DF6" s="177">
        <f t="shared" si="32"/>
        <v>0</v>
      </c>
      <c r="DG6" s="177">
        <f aca="true" t="shared" si="33" ref="DG6:DG23">SUM(BD6,BI6,BN6,BS6,BX6,CC6)</f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classi!B245</f>
        <v>-</v>
      </c>
      <c r="E7" s="36"/>
      <c r="F7" s="22">
        <f>classi!C245</f>
        <v>0</v>
      </c>
      <c r="G7" s="22">
        <f>classi!D245</f>
        <v>0</v>
      </c>
      <c r="H7" s="237">
        <f>classi!G245</f>
        <v>0</v>
      </c>
      <c r="I7" s="228"/>
      <c r="J7" s="36"/>
      <c r="K7" s="36"/>
      <c r="L7" s="24">
        <v>0</v>
      </c>
      <c r="M7" s="24">
        <v>0</v>
      </c>
      <c r="N7" s="24">
        <v>0</v>
      </c>
      <c r="O7" s="24">
        <v>0</v>
      </c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>
        <v>0</v>
      </c>
      <c r="Z7" s="25">
        <f t="shared" si="2"/>
        <v>0</v>
      </c>
      <c r="AA7" s="24">
        <v>0</v>
      </c>
      <c r="AB7" s="24">
        <v>0</v>
      </c>
      <c r="AC7" s="24">
        <v>0</v>
      </c>
      <c r="AD7" s="24">
        <v>0</v>
      </c>
      <c r="AE7" s="25">
        <f t="shared" si="3"/>
        <v>0</v>
      </c>
      <c r="AF7" s="24">
        <v>0</v>
      </c>
      <c r="AG7" s="24">
        <v>0</v>
      </c>
      <c r="AH7" s="24">
        <v>0</v>
      </c>
      <c r="AI7" s="24">
        <v>0</v>
      </c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>
        <v>0</v>
      </c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>
        <v>0</v>
      </c>
      <c r="BE7" s="25">
        <f t="shared" si="9"/>
        <v>0</v>
      </c>
      <c r="BF7" s="27">
        <v>0</v>
      </c>
      <c r="BG7" s="27">
        <v>0</v>
      </c>
      <c r="BH7" s="27">
        <v>0</v>
      </c>
      <c r="BI7" s="27">
        <v>0</v>
      </c>
      <c r="BJ7" s="25">
        <f t="shared" si="10"/>
        <v>0</v>
      </c>
      <c r="BK7" s="27">
        <v>0</v>
      </c>
      <c r="BL7" s="27">
        <v>0</v>
      </c>
      <c r="BM7" s="27">
        <v>0</v>
      </c>
      <c r="BN7" s="27">
        <v>0</v>
      </c>
      <c r="BO7" s="25">
        <f t="shared" si="11"/>
        <v>0</v>
      </c>
      <c r="BP7" s="27">
        <v>0</v>
      </c>
      <c r="BQ7" s="27">
        <v>0</v>
      </c>
      <c r="BR7" s="27">
        <v>0</v>
      </c>
      <c r="BS7" s="27">
        <v>0</v>
      </c>
      <c r="BT7" s="25">
        <f t="shared" si="12"/>
        <v>0</v>
      </c>
      <c r="BU7" s="27">
        <v>0</v>
      </c>
      <c r="BV7" s="27">
        <v>0</v>
      </c>
      <c r="BW7" s="27">
        <v>0</v>
      </c>
      <c r="BX7" s="27">
        <v>0</v>
      </c>
      <c r="BY7" s="25">
        <f t="shared" si="13"/>
        <v>0</v>
      </c>
      <c r="BZ7" s="27">
        <v>0</v>
      </c>
      <c r="CA7" s="27">
        <v>0</v>
      </c>
      <c r="CB7" s="27">
        <v>0</v>
      </c>
      <c r="CC7" s="27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1"/>
      <c r="DC7" s="111"/>
      <c r="DD7" s="176">
        <f t="shared" si="32"/>
        <v>0</v>
      </c>
      <c r="DE7" s="177">
        <f t="shared" si="32"/>
        <v>0</v>
      </c>
      <c r="DF7" s="177">
        <f t="shared" si="32"/>
        <v>0</v>
      </c>
      <c r="DG7" s="177">
        <f t="shared" si="33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classi!B246</f>
        <v>-</v>
      </c>
      <c r="E8" s="36"/>
      <c r="F8" s="22">
        <f>classi!C246</f>
        <v>0</v>
      </c>
      <c r="G8" s="22">
        <f>classi!D246</f>
        <v>0</v>
      </c>
      <c r="H8" s="237">
        <f>classi!G246</f>
        <v>0</v>
      </c>
      <c r="I8" s="228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>
        <v>0</v>
      </c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>
        <v>0</v>
      </c>
      <c r="BE8" s="25">
        <f t="shared" si="9"/>
        <v>0</v>
      </c>
      <c r="BF8" s="27">
        <v>0</v>
      </c>
      <c r="BG8" s="27">
        <v>0</v>
      </c>
      <c r="BH8" s="27">
        <v>0</v>
      </c>
      <c r="BI8" s="27">
        <v>0</v>
      </c>
      <c r="BJ8" s="25">
        <f t="shared" si="10"/>
        <v>0</v>
      </c>
      <c r="BK8" s="27">
        <v>0</v>
      </c>
      <c r="BL8" s="27">
        <v>0</v>
      </c>
      <c r="BM8" s="27">
        <v>0</v>
      </c>
      <c r="BN8" s="27">
        <v>0</v>
      </c>
      <c r="BO8" s="25">
        <f t="shared" si="11"/>
        <v>0</v>
      </c>
      <c r="BP8" s="27">
        <v>0</v>
      </c>
      <c r="BQ8" s="27">
        <v>0</v>
      </c>
      <c r="BR8" s="27">
        <v>0</v>
      </c>
      <c r="BS8" s="27">
        <v>0</v>
      </c>
      <c r="BT8" s="25">
        <f t="shared" si="12"/>
        <v>0</v>
      </c>
      <c r="BU8" s="27">
        <v>0</v>
      </c>
      <c r="BV8" s="27">
        <v>0</v>
      </c>
      <c r="BW8" s="27">
        <v>0</v>
      </c>
      <c r="BX8" s="27">
        <v>0</v>
      </c>
      <c r="BY8" s="25">
        <f t="shared" si="13"/>
        <v>0</v>
      </c>
      <c r="BZ8" s="27">
        <v>0</v>
      </c>
      <c r="CA8" s="27">
        <v>0</v>
      </c>
      <c r="CB8" s="27">
        <v>0</v>
      </c>
      <c r="CC8" s="27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1"/>
      <c r="DC8" s="111"/>
      <c r="DD8" s="176">
        <f t="shared" si="32"/>
        <v>0</v>
      </c>
      <c r="DE8" s="177">
        <f t="shared" si="32"/>
        <v>0</v>
      </c>
      <c r="DF8" s="177">
        <f t="shared" si="32"/>
        <v>0</v>
      </c>
      <c r="DG8" s="177">
        <f t="shared" si="33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classi!B247</f>
        <v>-</v>
      </c>
      <c r="E9" s="36"/>
      <c r="F9" s="22">
        <f>classi!C247</f>
        <v>0</v>
      </c>
      <c r="G9" s="22">
        <f>classi!D247</f>
        <v>0</v>
      </c>
      <c r="H9" s="237">
        <f>classi!G247</f>
        <v>0</v>
      </c>
      <c r="I9" s="228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7">
        <v>0</v>
      </c>
      <c r="BG9" s="27">
        <v>0</v>
      </c>
      <c r="BH9" s="27">
        <v>0</v>
      </c>
      <c r="BI9" s="27">
        <v>0</v>
      </c>
      <c r="BJ9" s="25">
        <f t="shared" si="10"/>
        <v>0</v>
      </c>
      <c r="BK9" s="27">
        <v>0</v>
      </c>
      <c r="BL9" s="27">
        <v>0</v>
      </c>
      <c r="BM9" s="27">
        <v>0</v>
      </c>
      <c r="BN9" s="27">
        <v>0</v>
      </c>
      <c r="BO9" s="25">
        <f t="shared" si="11"/>
        <v>0</v>
      </c>
      <c r="BP9" s="27">
        <v>0</v>
      </c>
      <c r="BQ9" s="27">
        <v>0</v>
      </c>
      <c r="BR9" s="27">
        <v>0</v>
      </c>
      <c r="BS9" s="27">
        <v>0</v>
      </c>
      <c r="BT9" s="25">
        <f t="shared" si="12"/>
        <v>0</v>
      </c>
      <c r="BU9" s="27">
        <v>0</v>
      </c>
      <c r="BV9" s="27">
        <v>0</v>
      </c>
      <c r="BW9" s="27">
        <v>0</v>
      </c>
      <c r="BX9" s="27">
        <v>0</v>
      </c>
      <c r="BY9" s="25">
        <f t="shared" si="13"/>
        <v>0</v>
      </c>
      <c r="BZ9" s="27">
        <v>0</v>
      </c>
      <c r="CA9" s="27">
        <v>0</v>
      </c>
      <c r="CB9" s="27">
        <v>0</v>
      </c>
      <c r="CC9" s="27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1"/>
      <c r="DC9" s="111"/>
      <c r="DD9" s="176">
        <f t="shared" si="32"/>
        <v>0</v>
      </c>
      <c r="DE9" s="177">
        <f t="shared" si="32"/>
        <v>0</v>
      </c>
      <c r="DF9" s="177">
        <f t="shared" si="32"/>
        <v>0</v>
      </c>
      <c r="DG9" s="177">
        <f t="shared" si="33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classi!B248</f>
        <v>-</v>
      </c>
      <c r="E10" s="36"/>
      <c r="F10" s="22">
        <f>classi!C248</f>
        <v>0</v>
      </c>
      <c r="G10" s="22">
        <f>classi!D248</f>
        <v>0</v>
      </c>
      <c r="H10" s="237">
        <f>classi!G248</f>
        <v>0</v>
      </c>
      <c r="I10" s="228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7">
        <v>0</v>
      </c>
      <c r="BG10" s="27">
        <v>0</v>
      </c>
      <c r="BH10" s="27">
        <v>0</v>
      </c>
      <c r="BI10" s="27">
        <v>0</v>
      </c>
      <c r="BJ10" s="25">
        <f t="shared" si="10"/>
        <v>0</v>
      </c>
      <c r="BK10" s="27">
        <v>0</v>
      </c>
      <c r="BL10" s="27">
        <v>0</v>
      </c>
      <c r="BM10" s="27">
        <v>0</v>
      </c>
      <c r="BN10" s="27">
        <v>0</v>
      </c>
      <c r="BO10" s="25">
        <f t="shared" si="11"/>
        <v>0</v>
      </c>
      <c r="BP10" s="27">
        <v>0</v>
      </c>
      <c r="BQ10" s="27">
        <v>0</v>
      </c>
      <c r="BR10" s="27">
        <v>0</v>
      </c>
      <c r="BS10" s="27">
        <v>0</v>
      </c>
      <c r="BT10" s="25">
        <f t="shared" si="12"/>
        <v>0</v>
      </c>
      <c r="BU10" s="27">
        <v>0</v>
      </c>
      <c r="BV10" s="27">
        <v>0</v>
      </c>
      <c r="BW10" s="27">
        <v>0</v>
      </c>
      <c r="BX10" s="27">
        <v>0</v>
      </c>
      <c r="BY10" s="25">
        <f t="shared" si="13"/>
        <v>0</v>
      </c>
      <c r="BZ10" s="27">
        <v>0</v>
      </c>
      <c r="CA10" s="27">
        <v>0</v>
      </c>
      <c r="CB10" s="27">
        <v>0</v>
      </c>
      <c r="CC10" s="27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1"/>
      <c r="DC10" s="111"/>
      <c r="DD10" s="176">
        <f t="shared" si="32"/>
        <v>0</v>
      </c>
      <c r="DE10" s="177">
        <f t="shared" si="32"/>
        <v>0</v>
      </c>
      <c r="DF10" s="177">
        <f t="shared" si="32"/>
        <v>0</v>
      </c>
      <c r="DG10" s="177">
        <f t="shared" si="33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classi!B249</f>
        <v>-</v>
      </c>
      <c r="E11" s="36"/>
      <c r="F11" s="22">
        <f>classi!C249</f>
        <v>0</v>
      </c>
      <c r="G11" s="22">
        <f>classi!D249</f>
        <v>0</v>
      </c>
      <c r="H11" s="237">
        <f>classi!G249</f>
        <v>0</v>
      </c>
      <c r="I11" s="228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7">
        <v>0</v>
      </c>
      <c r="BG11" s="27">
        <v>0</v>
      </c>
      <c r="BH11" s="27">
        <v>0</v>
      </c>
      <c r="BI11" s="27">
        <v>0</v>
      </c>
      <c r="BJ11" s="25">
        <f t="shared" si="10"/>
        <v>0</v>
      </c>
      <c r="BK11" s="27">
        <v>0</v>
      </c>
      <c r="BL11" s="27">
        <v>0</v>
      </c>
      <c r="BM11" s="27">
        <v>0</v>
      </c>
      <c r="BN11" s="27">
        <v>0</v>
      </c>
      <c r="BO11" s="25">
        <f t="shared" si="11"/>
        <v>0</v>
      </c>
      <c r="BP11" s="27">
        <v>0</v>
      </c>
      <c r="BQ11" s="27">
        <v>0</v>
      </c>
      <c r="BR11" s="27">
        <v>0</v>
      </c>
      <c r="BS11" s="27">
        <v>0</v>
      </c>
      <c r="BT11" s="25">
        <f t="shared" si="12"/>
        <v>0</v>
      </c>
      <c r="BU11" s="27">
        <v>0</v>
      </c>
      <c r="BV11" s="27">
        <v>0</v>
      </c>
      <c r="BW11" s="27">
        <v>0</v>
      </c>
      <c r="BX11" s="27">
        <v>0</v>
      </c>
      <c r="BY11" s="25">
        <f t="shared" si="13"/>
        <v>0</v>
      </c>
      <c r="BZ11" s="27">
        <v>0</v>
      </c>
      <c r="CA11" s="27">
        <v>0</v>
      </c>
      <c r="CB11" s="27">
        <v>0</v>
      </c>
      <c r="CC11" s="27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1"/>
      <c r="DC11" s="111"/>
      <c r="DD11" s="176">
        <f t="shared" si="32"/>
        <v>0</v>
      </c>
      <c r="DE11" s="177">
        <f t="shared" si="32"/>
        <v>0</v>
      </c>
      <c r="DF11" s="177">
        <f t="shared" si="32"/>
        <v>0</v>
      </c>
      <c r="DG11" s="177">
        <f t="shared" si="33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classi!B250</f>
        <v>-</v>
      </c>
      <c r="E12" s="36"/>
      <c r="F12" s="22">
        <f>classi!C250</f>
        <v>0</v>
      </c>
      <c r="G12" s="22">
        <f>classi!D250</f>
        <v>0</v>
      </c>
      <c r="H12" s="237">
        <f>classi!G250</f>
        <v>0</v>
      </c>
      <c r="I12" s="228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7">
        <v>0</v>
      </c>
      <c r="BG12" s="27">
        <v>0</v>
      </c>
      <c r="BH12" s="27">
        <v>0</v>
      </c>
      <c r="BI12" s="27">
        <v>0</v>
      </c>
      <c r="BJ12" s="25">
        <f t="shared" si="10"/>
        <v>0</v>
      </c>
      <c r="BK12" s="27">
        <v>0</v>
      </c>
      <c r="BL12" s="27">
        <v>0</v>
      </c>
      <c r="BM12" s="27">
        <v>0</v>
      </c>
      <c r="BN12" s="27">
        <v>0</v>
      </c>
      <c r="BO12" s="25">
        <f t="shared" si="11"/>
        <v>0</v>
      </c>
      <c r="BP12" s="27">
        <v>0</v>
      </c>
      <c r="BQ12" s="27">
        <v>0</v>
      </c>
      <c r="BR12" s="27">
        <v>0</v>
      </c>
      <c r="BS12" s="27">
        <v>0</v>
      </c>
      <c r="BT12" s="25">
        <f t="shared" si="12"/>
        <v>0</v>
      </c>
      <c r="BU12" s="27">
        <v>0</v>
      </c>
      <c r="BV12" s="27">
        <v>0</v>
      </c>
      <c r="BW12" s="27">
        <v>0</v>
      </c>
      <c r="BX12" s="27">
        <v>0</v>
      </c>
      <c r="BY12" s="25">
        <f t="shared" si="13"/>
        <v>0</v>
      </c>
      <c r="BZ12" s="27">
        <v>0</v>
      </c>
      <c r="CA12" s="27">
        <v>0</v>
      </c>
      <c r="CB12" s="27">
        <v>0</v>
      </c>
      <c r="CC12" s="27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1"/>
      <c r="DC12" s="111"/>
      <c r="DD12" s="176">
        <f t="shared" si="32"/>
        <v>0</v>
      </c>
      <c r="DE12" s="177">
        <f t="shared" si="32"/>
        <v>0</v>
      </c>
      <c r="DF12" s="177">
        <f t="shared" si="32"/>
        <v>0</v>
      </c>
      <c r="DG12" s="177">
        <f t="shared" si="33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classi!B251</f>
        <v>-</v>
      </c>
      <c r="E13" s="36"/>
      <c r="F13" s="22">
        <f>classi!C251</f>
        <v>0</v>
      </c>
      <c r="G13" s="22">
        <f>classi!D251</f>
        <v>0</v>
      </c>
      <c r="H13" s="237">
        <f>classi!G251</f>
        <v>0</v>
      </c>
      <c r="I13" s="228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7">
        <v>0</v>
      </c>
      <c r="BG13" s="27">
        <v>0</v>
      </c>
      <c r="BH13" s="27">
        <v>0</v>
      </c>
      <c r="BI13" s="27">
        <v>0</v>
      </c>
      <c r="BJ13" s="25">
        <f t="shared" si="10"/>
        <v>0</v>
      </c>
      <c r="BK13" s="27">
        <v>0</v>
      </c>
      <c r="BL13" s="27">
        <v>0</v>
      </c>
      <c r="BM13" s="27">
        <v>0</v>
      </c>
      <c r="BN13" s="27">
        <v>0</v>
      </c>
      <c r="BO13" s="25">
        <f t="shared" si="11"/>
        <v>0</v>
      </c>
      <c r="BP13" s="27">
        <v>0</v>
      </c>
      <c r="BQ13" s="27">
        <v>0</v>
      </c>
      <c r="BR13" s="27">
        <v>0</v>
      </c>
      <c r="BS13" s="27">
        <v>0</v>
      </c>
      <c r="BT13" s="25">
        <f t="shared" si="12"/>
        <v>0</v>
      </c>
      <c r="BU13" s="27">
        <v>0</v>
      </c>
      <c r="BV13" s="27">
        <v>0</v>
      </c>
      <c r="BW13" s="27">
        <v>0</v>
      </c>
      <c r="BX13" s="27">
        <v>0</v>
      </c>
      <c r="BY13" s="25">
        <f t="shared" si="13"/>
        <v>0</v>
      </c>
      <c r="BZ13" s="27">
        <v>0</v>
      </c>
      <c r="CA13" s="27">
        <v>0</v>
      </c>
      <c r="CB13" s="27">
        <v>0</v>
      </c>
      <c r="CC13" s="27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1"/>
      <c r="DC13" s="111"/>
      <c r="DD13" s="176">
        <f t="shared" si="32"/>
        <v>0</v>
      </c>
      <c r="DE13" s="177">
        <f t="shared" si="32"/>
        <v>0</v>
      </c>
      <c r="DF13" s="177">
        <f t="shared" si="32"/>
        <v>0</v>
      </c>
      <c r="DG13" s="177">
        <f t="shared" si="33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classi!B252</f>
        <v>-</v>
      </c>
      <c r="E14" s="36"/>
      <c r="F14" s="22">
        <f>classi!C252</f>
        <v>0</v>
      </c>
      <c r="G14" s="22">
        <f>classi!D252</f>
        <v>0</v>
      </c>
      <c r="H14" s="237">
        <f>classi!G252</f>
        <v>0</v>
      </c>
      <c r="I14" s="228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7">
        <v>0</v>
      </c>
      <c r="BG14" s="27">
        <v>0</v>
      </c>
      <c r="BH14" s="27">
        <v>0</v>
      </c>
      <c r="BI14" s="27">
        <v>0</v>
      </c>
      <c r="BJ14" s="25">
        <f t="shared" si="10"/>
        <v>0</v>
      </c>
      <c r="BK14" s="27">
        <v>0</v>
      </c>
      <c r="BL14" s="27">
        <v>0</v>
      </c>
      <c r="BM14" s="27">
        <v>0</v>
      </c>
      <c r="BN14" s="27">
        <v>0</v>
      </c>
      <c r="BO14" s="25">
        <f t="shared" si="11"/>
        <v>0</v>
      </c>
      <c r="BP14" s="27">
        <v>0</v>
      </c>
      <c r="BQ14" s="27">
        <v>0</v>
      </c>
      <c r="BR14" s="27">
        <v>0</v>
      </c>
      <c r="BS14" s="27">
        <v>0</v>
      </c>
      <c r="BT14" s="25">
        <f t="shared" si="12"/>
        <v>0</v>
      </c>
      <c r="BU14" s="27">
        <v>0</v>
      </c>
      <c r="BV14" s="27">
        <v>0</v>
      </c>
      <c r="BW14" s="27">
        <v>0</v>
      </c>
      <c r="BX14" s="27">
        <v>0</v>
      </c>
      <c r="BY14" s="25">
        <f t="shared" si="13"/>
        <v>0</v>
      </c>
      <c r="BZ14" s="27">
        <v>0</v>
      </c>
      <c r="CA14" s="27">
        <v>0</v>
      </c>
      <c r="CB14" s="27">
        <v>0</v>
      </c>
      <c r="CC14" s="27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1"/>
      <c r="DC14" s="111"/>
      <c r="DD14" s="176">
        <f t="shared" si="32"/>
        <v>0</v>
      </c>
      <c r="DE14" s="177">
        <f t="shared" si="32"/>
        <v>0</v>
      </c>
      <c r="DF14" s="177">
        <f t="shared" si="32"/>
        <v>0</v>
      </c>
      <c r="DG14" s="177">
        <f t="shared" si="33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classi!B253</f>
        <v>-</v>
      </c>
      <c r="E15" s="36"/>
      <c r="F15" s="22">
        <f>classi!C253</f>
        <v>0</v>
      </c>
      <c r="G15" s="22">
        <f>classi!D253</f>
        <v>0</v>
      </c>
      <c r="H15" s="237">
        <f>classi!G253</f>
        <v>0</v>
      </c>
      <c r="I15" s="228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7">
        <v>0</v>
      </c>
      <c r="BG15" s="27">
        <v>0</v>
      </c>
      <c r="BH15" s="27">
        <v>0</v>
      </c>
      <c r="BI15" s="27">
        <v>0</v>
      </c>
      <c r="BJ15" s="25">
        <f t="shared" si="10"/>
        <v>0</v>
      </c>
      <c r="BK15" s="27">
        <v>0</v>
      </c>
      <c r="BL15" s="27">
        <v>0</v>
      </c>
      <c r="BM15" s="27">
        <v>0</v>
      </c>
      <c r="BN15" s="27">
        <v>0</v>
      </c>
      <c r="BO15" s="25">
        <f t="shared" si="11"/>
        <v>0</v>
      </c>
      <c r="BP15" s="27">
        <v>0</v>
      </c>
      <c r="BQ15" s="27">
        <v>0</v>
      </c>
      <c r="BR15" s="27">
        <v>0</v>
      </c>
      <c r="BS15" s="27">
        <v>0</v>
      </c>
      <c r="BT15" s="25">
        <f t="shared" si="12"/>
        <v>0</v>
      </c>
      <c r="BU15" s="27">
        <v>0</v>
      </c>
      <c r="BV15" s="27">
        <v>0</v>
      </c>
      <c r="BW15" s="27">
        <v>0</v>
      </c>
      <c r="BX15" s="27">
        <v>0</v>
      </c>
      <c r="BY15" s="25">
        <f t="shared" si="13"/>
        <v>0</v>
      </c>
      <c r="BZ15" s="27">
        <v>0</v>
      </c>
      <c r="CA15" s="27">
        <v>0</v>
      </c>
      <c r="CB15" s="27">
        <v>0</v>
      </c>
      <c r="CC15" s="27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1"/>
      <c r="DC15" s="111"/>
      <c r="DD15" s="176">
        <f t="shared" si="32"/>
        <v>0</v>
      </c>
      <c r="DE15" s="177">
        <f t="shared" si="32"/>
        <v>0</v>
      </c>
      <c r="DF15" s="177">
        <f t="shared" si="32"/>
        <v>0</v>
      </c>
      <c r="DG15" s="177">
        <f t="shared" si="33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classi!B254</f>
        <v>-</v>
      </c>
      <c r="E16" s="36"/>
      <c r="F16" s="22">
        <f>classi!C254</f>
        <v>0</v>
      </c>
      <c r="G16" s="22">
        <f>classi!D254</f>
        <v>0</v>
      </c>
      <c r="H16" s="237">
        <f>classi!G254</f>
        <v>0</v>
      </c>
      <c r="I16" s="228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7">
        <v>0</v>
      </c>
      <c r="BL16" s="27">
        <v>0</v>
      </c>
      <c r="BM16" s="27">
        <v>0</v>
      </c>
      <c r="BN16" s="27">
        <v>0</v>
      </c>
      <c r="BO16" s="25">
        <f t="shared" si="11"/>
        <v>0</v>
      </c>
      <c r="BP16" s="27">
        <v>0</v>
      </c>
      <c r="BQ16" s="27">
        <v>0</v>
      </c>
      <c r="BR16" s="27">
        <v>0</v>
      </c>
      <c r="BS16" s="27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1"/>
      <c r="DC16" s="111"/>
      <c r="DD16" s="176">
        <f t="shared" si="32"/>
        <v>0</v>
      </c>
      <c r="DE16" s="177">
        <f t="shared" si="32"/>
        <v>0</v>
      </c>
      <c r="DF16" s="177">
        <f t="shared" si="32"/>
        <v>0</v>
      </c>
      <c r="DG16" s="177">
        <f t="shared" si="33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classi!B255</f>
        <v>-</v>
      </c>
      <c r="E17" s="36"/>
      <c r="F17" s="22">
        <f>classi!C255</f>
        <v>0</v>
      </c>
      <c r="G17" s="22">
        <f>classi!D255</f>
        <v>0</v>
      </c>
      <c r="H17" s="237">
        <f>classi!G255</f>
        <v>0</v>
      </c>
      <c r="I17" s="228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7">
        <v>0</v>
      </c>
      <c r="BQ17" s="27">
        <v>0</v>
      </c>
      <c r="BR17" s="27">
        <v>0</v>
      </c>
      <c r="BS17" s="27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1"/>
      <c r="DC17" s="111"/>
      <c r="DD17" s="176">
        <f t="shared" si="32"/>
        <v>0</v>
      </c>
      <c r="DE17" s="177">
        <f t="shared" si="32"/>
        <v>0</v>
      </c>
      <c r="DF17" s="177">
        <f t="shared" si="32"/>
        <v>0</v>
      </c>
      <c r="DG17" s="177">
        <f t="shared" si="33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classi!B256</f>
        <v>-</v>
      </c>
      <c r="E18" s="36"/>
      <c r="F18" s="22">
        <f>classi!C256</f>
        <v>0</v>
      </c>
      <c r="G18" s="22">
        <f>classi!D256</f>
        <v>0</v>
      </c>
      <c r="H18" s="237">
        <f>classi!G256</f>
        <v>0</v>
      </c>
      <c r="I18" s="228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1"/>
      <c r="DC18" s="111"/>
      <c r="DD18" s="176">
        <f t="shared" si="32"/>
        <v>0</v>
      </c>
      <c r="DE18" s="177">
        <f t="shared" si="32"/>
        <v>0</v>
      </c>
      <c r="DF18" s="177">
        <f t="shared" si="32"/>
        <v>0</v>
      </c>
      <c r="DG18" s="177">
        <f t="shared" si="33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classi!B257</f>
        <v>-</v>
      </c>
      <c r="E19" s="36"/>
      <c r="F19" s="22">
        <f>classi!C257</f>
        <v>0</v>
      </c>
      <c r="G19" s="22">
        <f>classi!D257</f>
        <v>0</v>
      </c>
      <c r="H19" s="237">
        <f>classi!G257</f>
        <v>0</v>
      </c>
      <c r="I19" s="228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1"/>
      <c r="DC19" s="111"/>
      <c r="DD19" s="176">
        <f t="shared" si="32"/>
        <v>0</v>
      </c>
      <c r="DE19" s="177">
        <f t="shared" si="32"/>
        <v>0</v>
      </c>
      <c r="DF19" s="177">
        <f t="shared" si="32"/>
        <v>0</v>
      </c>
      <c r="DG19" s="177">
        <f t="shared" si="33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classi!B258</f>
        <v>-</v>
      </c>
      <c r="E20" s="36"/>
      <c r="F20" s="22">
        <f>classi!C258</f>
        <v>0</v>
      </c>
      <c r="G20" s="22">
        <f>classi!D258</f>
        <v>0</v>
      </c>
      <c r="H20" s="237">
        <f>classi!G258</f>
        <v>0</v>
      </c>
      <c r="I20" s="228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1"/>
      <c r="DC20" s="111"/>
      <c r="DD20" s="176">
        <f t="shared" si="32"/>
        <v>0</v>
      </c>
      <c r="DE20" s="177">
        <f t="shared" si="32"/>
        <v>0</v>
      </c>
      <c r="DF20" s="177">
        <f t="shared" si="32"/>
        <v>0</v>
      </c>
      <c r="DG20" s="177">
        <f t="shared" si="33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classi!B259</f>
        <v>-</v>
      </c>
      <c r="E21" s="36"/>
      <c r="F21" s="22">
        <f>classi!C259</f>
        <v>0</v>
      </c>
      <c r="G21" s="22">
        <f>classi!D259</f>
        <v>0</v>
      </c>
      <c r="H21" s="237">
        <f>classi!G259</f>
        <v>0</v>
      </c>
      <c r="I21" s="228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1"/>
      <c r="DC21" s="111"/>
      <c r="DD21" s="176">
        <f t="shared" si="32"/>
        <v>0</v>
      </c>
      <c r="DE21" s="177">
        <f t="shared" si="32"/>
        <v>0</v>
      </c>
      <c r="DF21" s="177">
        <f t="shared" si="32"/>
        <v>0</v>
      </c>
      <c r="DG21" s="177">
        <f t="shared" si="33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classi!B260</f>
        <v>-</v>
      </c>
      <c r="E22" s="36"/>
      <c r="F22" s="22">
        <f>classi!C260</f>
        <v>0</v>
      </c>
      <c r="G22" s="22">
        <f>classi!D260</f>
        <v>0</v>
      </c>
      <c r="H22" s="237">
        <f>classi!G260</f>
        <v>0</v>
      </c>
      <c r="I22" s="228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1"/>
      <c r="DC22" s="111"/>
      <c r="DD22" s="176">
        <f t="shared" si="32"/>
        <v>0</v>
      </c>
      <c r="DE22" s="177">
        <f t="shared" si="32"/>
        <v>0</v>
      </c>
      <c r="DF22" s="177">
        <f t="shared" si="32"/>
        <v>0</v>
      </c>
      <c r="DG22" s="177">
        <f t="shared" si="33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classi!B261</f>
        <v>-</v>
      </c>
      <c r="E23" s="38"/>
      <c r="F23" s="39">
        <f>classi!C261</f>
        <v>0</v>
      </c>
      <c r="G23" s="39">
        <f>classi!D261</f>
        <v>0</v>
      </c>
      <c r="H23" s="238">
        <f>classi!G261</f>
        <v>0</v>
      </c>
      <c r="I23" s="229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2"/>
      <c r="DC23" s="112"/>
      <c r="DD23" s="178">
        <f t="shared" si="32"/>
        <v>0</v>
      </c>
      <c r="DE23" s="179">
        <f t="shared" si="32"/>
        <v>0</v>
      </c>
      <c r="DF23" s="179">
        <f t="shared" si="32"/>
        <v>0</v>
      </c>
      <c r="DG23" s="179">
        <f t="shared" si="33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1</v>
      </c>
      <c r="E27" s="126"/>
      <c r="F27" s="126"/>
      <c r="G27" s="281" t="str">
        <f>D1</f>
        <v>GARA DDI CSEN DOG TOWN PALERMO 25/05/2024</v>
      </c>
      <c r="H27" s="282"/>
      <c r="I27" s="63"/>
      <c r="J27" s="63"/>
      <c r="K27" s="63"/>
      <c r="L27" s="276" t="s">
        <v>39</v>
      </c>
      <c r="M27" s="277"/>
      <c r="N27" s="277"/>
      <c r="O27" s="278"/>
      <c r="P27" s="276" t="s">
        <v>40</v>
      </c>
      <c r="Q27" s="279"/>
      <c r="R27" s="279"/>
      <c r="S27" s="279"/>
      <c r="T27" s="280"/>
      <c r="U27" s="276" t="s">
        <v>41</v>
      </c>
      <c r="V27" s="279"/>
      <c r="W27" s="279"/>
      <c r="X27" s="279"/>
      <c r="Y27" s="279"/>
      <c r="Z27" s="279"/>
      <c r="AA27" s="28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31</v>
      </c>
      <c r="E28" s="169"/>
      <c r="F28" s="170" t="s">
        <v>2</v>
      </c>
      <c r="G28" s="170" t="s">
        <v>3</v>
      </c>
      <c r="H28" s="171" t="s">
        <v>18</v>
      </c>
      <c r="I28" s="67"/>
      <c r="J28" s="67"/>
      <c r="K28" s="118"/>
      <c r="L28" s="158" t="s">
        <v>25</v>
      </c>
      <c r="M28" s="159" t="s">
        <v>42</v>
      </c>
      <c r="N28" s="159" t="s">
        <v>43</v>
      </c>
      <c r="O28" s="160" t="s">
        <v>44</v>
      </c>
      <c r="P28" s="158" t="s">
        <v>45</v>
      </c>
      <c r="Q28" s="159" t="s">
        <v>46</v>
      </c>
      <c r="R28" s="159" t="s">
        <v>47</v>
      </c>
      <c r="S28" s="159" t="s">
        <v>48</v>
      </c>
      <c r="T28" s="161" t="s">
        <v>49</v>
      </c>
      <c r="U28" s="158" t="s">
        <v>50</v>
      </c>
      <c r="V28" s="159" t="s">
        <v>51</v>
      </c>
      <c r="W28" s="159" t="s">
        <v>52</v>
      </c>
      <c r="X28" s="159" t="s">
        <v>53</v>
      </c>
      <c r="Y28" s="159" t="s">
        <v>54</v>
      </c>
      <c r="Z28" s="162" t="s">
        <v>55</v>
      </c>
      <c r="AA28" s="163" t="s">
        <v>56</v>
      </c>
      <c r="AB28" s="164" t="s">
        <v>57</v>
      </c>
      <c r="AC28" s="165" t="s">
        <v>58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GABRIELLA</v>
      </c>
      <c r="G29" s="101" t="str">
        <f>INDEX(G$1:G$23,MATCH(C29,$DW$1:$DW$23,0))</f>
        <v>DE MADDIS</v>
      </c>
      <c r="H29" s="101" t="str">
        <f>INDEX(H$1:H$23,MATCH(C29,$DW$1:$DW$23,0))</f>
        <v>IRON</v>
      </c>
      <c r="I29" s="100"/>
      <c r="J29" s="100"/>
      <c r="K29" s="113"/>
      <c r="L29" s="115">
        <f>INDEX(P$1:P$23,MATCH(C29,$DW$1:$DW$23,0))</f>
        <v>20</v>
      </c>
      <c r="M29" s="102">
        <f>INDEX(U$1:U$23,MATCH(C29,$DW$1:$DW$23,0))</f>
        <v>19.5</v>
      </c>
      <c r="N29" s="102">
        <f>INDEX(Z$1:Z$23,MATCH(C29,$DW$1:$DW$23,0))</f>
        <v>19</v>
      </c>
      <c r="O29" s="119">
        <f>INDEX(AE$1:AE$23,MATCH(C29,$DW$1:$DW$23,0))</f>
        <v>18.5</v>
      </c>
      <c r="P29" s="115">
        <f>INDEX(AJ$1:AJ$23,MATCH(C29,$DW$1:$DW$23,0))</f>
        <v>17.5</v>
      </c>
      <c r="Q29" s="102">
        <f>INDEX(AO$1:AO$23,MATCH(C29,$DW$1:$DW$23,0))</f>
        <v>17.5</v>
      </c>
      <c r="R29" s="102">
        <f>INDEX(AT$1:AT$23,MATCH(C29,$DW$1:$DW$23,0))</f>
        <v>18</v>
      </c>
      <c r="S29" s="119">
        <f>INDEX(AY$1:AY$23,MATCH(C29,$DW$1:$DW$23,0))</f>
        <v>17.5</v>
      </c>
      <c r="T29" s="131">
        <f>INDEX(AZ$1:AZ$23,MATCH(C29,$DW$1:$DW$23,0))</f>
        <v>147.5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147.5</v>
      </c>
      <c r="AD29" s="104">
        <f>INDEX(D$1:D$23,MATCH(C29,$DW$1:$DW$23,0))</f>
        <v>5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SILVIA</v>
      </c>
      <c r="G30" s="62" t="str">
        <f>INDEX(G$1:G$23,MATCH(C30,$DW$1:$DW$23,0))</f>
        <v>SICILIA</v>
      </c>
      <c r="H30" s="62" t="str">
        <f>INDEX(H$1:H$23,MATCH(C30,$DW$1:$DW$23,0))</f>
        <v>MIA</v>
      </c>
      <c r="I30" s="36"/>
      <c r="J30" s="36"/>
      <c r="K30" s="114"/>
      <c r="L30" s="116">
        <f>INDEX(P$1:P$23,MATCH(C30,$DW$1:$DW$23,0))</f>
        <v>18</v>
      </c>
      <c r="M30" s="31">
        <f>INDEX(U$1:U$23,MATCH(C30,$DW$1:$DW$23,0))</f>
        <v>20</v>
      </c>
      <c r="N30" s="31">
        <f>INDEX(Z$1:Z$23,MATCH(C30,$DW$1:$DW$23,0))</f>
        <v>20</v>
      </c>
      <c r="O30" s="120">
        <f>INDEX(AE$1:AE$23,MATCH(C30,$DW$1:$DW$23,0))</f>
        <v>16.5</v>
      </c>
      <c r="P30" s="116">
        <f>INDEX(AJ$1:AJ$23,MATCH(C30,$DW$1:$DW$23,0))</f>
        <v>16</v>
      </c>
      <c r="Q30" s="31">
        <f>INDEX(AO$1:AO$23,MATCH(C30,$DW$1:$DW$23,0))</f>
        <v>16.5</v>
      </c>
      <c r="R30" s="31">
        <f>INDEX(AT$1:AT$23,MATCH(C30,$DW$1:$DW$23,0))</f>
        <v>18.5</v>
      </c>
      <c r="S30" s="120">
        <f>INDEX(AY$1:AY$23,MATCH(C30,$DW$1:$DW$23,0))</f>
        <v>17.5</v>
      </c>
      <c r="T30" s="132">
        <f>INDEX(AZ$1:AZ$23,MATCH(C30,$DW$1:$DW$23,0))</f>
        <v>143</v>
      </c>
      <c r="U30" s="116">
        <f>INDEX(BE$1:BE$23,MATCH(C30,$DW$1:$DW$23,0))</f>
        <v>2.9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2.9</v>
      </c>
      <c r="AC30" s="25">
        <f>INDEX(DI$1:DI$23,MATCH(C30,$DW$1:$DW$23,0))</f>
        <v>140.1</v>
      </c>
      <c r="AD30" s="59">
        <f>INDEX(D$1:D$23,MATCH(C30,$DW$1:$DW$23,0))</f>
        <v>4</v>
      </c>
      <c r="AE30" s="60">
        <f>INDEX(DX$1:DX$23,MATCH(C30,$DW$1:$DW$23,0))</f>
        <v>0.9498305084745763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N1">
      <selection activeCell="AO5" sqref="AO5"/>
    </sheetView>
  </sheetViews>
  <sheetFormatPr defaultColWidth="11.57421875" defaultRowHeight="12.75"/>
  <cols>
    <col min="1" max="1" width="6.8515625" style="0" hidden="1" customWidth="1"/>
    <col min="2" max="2" width="7.710937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9.28125" style="0" bestFit="1" customWidth="1"/>
    <col min="7" max="7" width="12.00390625" style="0" bestFit="1" customWidth="1"/>
    <col min="8" max="8" width="9.71093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6" t="s">
        <v>8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159.55</v>
      </c>
      <c r="DY3" s="92" t="s">
        <v>38</v>
      </c>
      <c r="DZ3" s="13"/>
    </row>
    <row r="4" spans="3:130" ht="12.75">
      <c r="C4" s="13"/>
      <c r="D4" s="20">
        <f>classi!B58</f>
        <v>2</v>
      </c>
      <c r="E4" s="21"/>
      <c r="F4" s="22" t="str">
        <f>classi!C58</f>
        <v>MARIA LAURA</v>
      </c>
      <c r="G4" s="22" t="str">
        <f>classi!D58</f>
        <v>LEONARDI</v>
      </c>
      <c r="H4" s="22" t="str">
        <f>classi!G58</f>
        <v>GINGER</v>
      </c>
      <c r="I4" s="22"/>
      <c r="J4" s="23"/>
      <c r="K4" s="22"/>
      <c r="L4" s="24">
        <v>20</v>
      </c>
      <c r="M4" s="24">
        <v>21</v>
      </c>
      <c r="N4" s="24"/>
      <c r="O4" s="129"/>
      <c r="P4" s="25">
        <f aca="true" t="shared" si="0" ref="P4:P23">AVERAGE(L4:O4)</f>
        <v>20.5</v>
      </c>
      <c r="Q4" s="24">
        <v>19</v>
      </c>
      <c r="R4" s="24">
        <v>21</v>
      </c>
      <c r="S4" s="24"/>
      <c r="T4" s="129"/>
      <c r="U4" s="25">
        <f aca="true" t="shared" si="1" ref="U4:U23">AVERAGE(Q4:T4)</f>
        <v>20</v>
      </c>
      <c r="V4" s="24">
        <v>20</v>
      </c>
      <c r="W4" s="24">
        <v>21</v>
      </c>
      <c r="X4" s="24"/>
      <c r="Y4" s="129"/>
      <c r="Z4" s="25">
        <f aca="true" t="shared" si="2" ref="Z4:Z23">AVERAGE(V4:Y4)</f>
        <v>20.5</v>
      </c>
      <c r="AA4" s="24">
        <v>21</v>
      </c>
      <c r="AB4" s="24">
        <v>22</v>
      </c>
      <c r="AC4" s="24"/>
      <c r="AD4" s="129"/>
      <c r="AE4" s="25">
        <f aca="true" t="shared" si="3" ref="AE4:AE23">AVERAGE(AA4:AD4)</f>
        <v>21.5</v>
      </c>
      <c r="AF4" s="24">
        <v>19</v>
      </c>
      <c r="AG4" s="24">
        <v>19</v>
      </c>
      <c r="AH4" s="24"/>
      <c r="AI4" s="129"/>
      <c r="AJ4" s="25">
        <f aca="true" t="shared" si="4" ref="AJ4:AJ23">AVERAGE(AF4:AI4)</f>
        <v>19</v>
      </c>
      <c r="AK4" s="24">
        <v>20</v>
      </c>
      <c r="AL4" s="24">
        <v>21</v>
      </c>
      <c r="AM4" s="24"/>
      <c r="AN4" s="129"/>
      <c r="AO4" s="24">
        <f>AVERAGE(AK4:AL4)</f>
        <v>20.5</v>
      </c>
      <c r="AP4" s="24">
        <v>21</v>
      </c>
      <c r="AQ4" s="24">
        <v>21</v>
      </c>
      <c r="AR4" s="24"/>
      <c r="AS4" s="129"/>
      <c r="AT4" s="25">
        <f aca="true" t="shared" si="5" ref="AT4:AT23">AVERAGE(AP4:AS4)</f>
        <v>21</v>
      </c>
      <c r="AU4" s="24">
        <v>20</v>
      </c>
      <c r="AV4" s="24">
        <v>21</v>
      </c>
      <c r="AW4" s="24"/>
      <c r="AX4" s="129"/>
      <c r="AY4" s="25">
        <f aca="true" t="shared" si="6" ref="AY4:AY23">AVERAGE(AU4:AX4)</f>
        <v>20.5</v>
      </c>
      <c r="AZ4" s="26">
        <f aca="true" t="shared" si="7" ref="AZ4:AZ23">P4+U4+Z4+AE4+AJ4+AO4+AT4+AY4</f>
        <v>163.5</v>
      </c>
      <c r="BA4" s="27">
        <v>0.4</v>
      </c>
      <c r="BB4" s="27">
        <v>0.5</v>
      </c>
      <c r="BC4" s="27"/>
      <c r="BD4" s="133"/>
      <c r="BE4" s="25">
        <f aca="true" t="shared" si="8" ref="BE4:BE23">AVERAGE(BA4:BD4)</f>
        <v>0.45</v>
      </c>
      <c r="BF4" s="28">
        <v>0</v>
      </c>
      <c r="BG4" s="28">
        <v>0</v>
      </c>
      <c r="BH4" s="28"/>
      <c r="BI4" s="133"/>
      <c r="BJ4" s="25">
        <f aca="true" t="shared" si="9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0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1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2" ref="BY4:BY23">AVERAGE(BU4:BX4)</f>
        <v>0</v>
      </c>
      <c r="BZ4" s="29">
        <v>2</v>
      </c>
      <c r="CA4" s="29">
        <v>5</v>
      </c>
      <c r="CB4" s="29"/>
      <c r="CC4" s="135"/>
      <c r="CD4" s="107">
        <f aca="true" t="shared" si="13" ref="CD4:CD23">AVERAGE(BZ4:CC4)</f>
        <v>3.5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2.4</v>
      </c>
      <c r="DE4" s="177">
        <f>SUM(BB4,BG4,BL4,BQ4,BV4,CA4)</f>
        <v>5.5</v>
      </c>
      <c r="DF4" s="177"/>
      <c r="DG4" s="149"/>
      <c r="DH4" s="30">
        <f aca="true" t="shared" si="14" ref="DH4:DH23">BE4+BJ4+BT4+BO4+BY4+CD4</f>
        <v>3.95</v>
      </c>
      <c r="DI4" s="31">
        <f aca="true" t="shared" si="15" ref="DI4:DI23">AZ4-DH4</f>
        <v>159.55</v>
      </c>
      <c r="DJ4" s="87">
        <f aca="true" t="shared" si="16" ref="DJ4:DJ23">RANK(DI4,$DI$4:$DI$23,0)</f>
        <v>1</v>
      </c>
      <c r="DK4" s="80">
        <f aca="true" t="shared" si="17" ref="DK4:DK23">P4</f>
        <v>20.5</v>
      </c>
      <c r="DL4" s="32">
        <f aca="true" t="shared" si="18" ref="DL4:DL23">DI4*10^3+DK4</f>
        <v>159570.5</v>
      </c>
      <c r="DM4" s="33">
        <f aca="true" t="shared" si="19" ref="DM4:DM23">RANK(DL4,$DL$4:$DL$23,0)</f>
        <v>1</v>
      </c>
      <c r="DN4" s="32">
        <f aca="true" t="shared" si="20" ref="DN4:DN23">AJ4</f>
        <v>19</v>
      </c>
      <c r="DO4" s="32">
        <f aca="true" t="shared" si="21" ref="DO4:DO23">(DI4*10^3+DK4)*10^3+DN4</f>
        <v>159570519</v>
      </c>
      <c r="DP4" s="33">
        <f aca="true" t="shared" si="22" ref="DP4:DP23">RANK(DO4,$DO$4:$DO$23,0)</f>
        <v>1</v>
      </c>
      <c r="DQ4" s="34">
        <f aca="true" t="shared" si="23" ref="DQ4:DQ23">U4</f>
        <v>20</v>
      </c>
      <c r="DR4" s="34">
        <f aca="true" t="shared" si="24" ref="DR4:DR23">((DI4*10^3+DK4)*10^3+DN4)*10^3+DQ4</f>
        <v>159570519020</v>
      </c>
      <c r="DS4" s="33">
        <f aca="true" t="shared" si="25" ref="DS4:DS23">RANK(DR4,$DR$4:$DR$23,0)</f>
        <v>1</v>
      </c>
      <c r="DT4" s="34">
        <f aca="true" t="shared" si="26" ref="DT4:DT23">AO4</f>
        <v>20.5</v>
      </c>
      <c r="DU4" s="34">
        <f aca="true" t="shared" si="27" ref="DU4:DU23">(((DI4*10^3+DK4)*10^3+DN4)*10^3+DQ4)*10^3+DT4</f>
        <v>159570519020020.5</v>
      </c>
      <c r="DV4" s="33">
        <f aca="true" t="shared" si="28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29" ref="DX4:DX23">DI4/$DX$3</f>
        <v>1</v>
      </c>
      <c r="DY4" s="81" t="str">
        <f aca="true" t="shared" si="30" ref="DY4:DY23">IF(COUNTIF(CE4:DB4,"x")&gt;0,"Dis",IF(COUNTIF(DC4,"x")&gt;0,"Abbruch","-"))</f>
        <v>-</v>
      </c>
      <c r="DZ4" s="13"/>
    </row>
    <row r="5" spans="3:130" ht="12.75">
      <c r="C5" s="13"/>
      <c r="D5" s="20" t="str">
        <f>classi!B59</f>
        <v>-</v>
      </c>
      <c r="E5" s="21"/>
      <c r="F5" s="22">
        <f>classi!C59</f>
        <v>0</v>
      </c>
      <c r="G5" s="22">
        <f>classi!D59</f>
        <v>0</v>
      </c>
      <c r="H5" s="22">
        <f>classi!G59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4">
        <v>0</v>
      </c>
      <c r="AP5" s="24">
        <v>0</v>
      </c>
      <c r="AQ5" s="24">
        <v>0</v>
      </c>
      <c r="AR5" s="24">
        <v>0</v>
      </c>
      <c r="AS5" s="129"/>
      <c r="AT5" s="25">
        <f t="shared" si="5"/>
        <v>0</v>
      </c>
      <c r="AU5" s="24">
        <v>0</v>
      </c>
      <c r="AV5" s="24">
        <v>0</v>
      </c>
      <c r="AW5" s="24">
        <v>0</v>
      </c>
      <c r="AX5" s="129"/>
      <c r="AY5" s="25">
        <f t="shared" si="6"/>
        <v>0</v>
      </c>
      <c r="AZ5" s="26">
        <f t="shared" si="7"/>
        <v>0</v>
      </c>
      <c r="BA5" s="27">
        <v>0</v>
      </c>
      <c r="BB5" s="27">
        <v>0</v>
      </c>
      <c r="BC5" s="27">
        <v>0</v>
      </c>
      <c r="BD5" s="133"/>
      <c r="BE5" s="25">
        <f t="shared" si="8"/>
        <v>0</v>
      </c>
      <c r="BF5" s="28">
        <v>0</v>
      </c>
      <c r="BG5" s="28">
        <v>0</v>
      </c>
      <c r="BH5" s="28">
        <v>0</v>
      </c>
      <c r="BI5" s="133"/>
      <c r="BJ5" s="25">
        <f t="shared" si="9"/>
        <v>0</v>
      </c>
      <c r="BK5" s="28">
        <v>0</v>
      </c>
      <c r="BL5" s="28">
        <v>0</v>
      </c>
      <c r="BM5" s="28">
        <v>0</v>
      </c>
      <c r="BN5" s="133"/>
      <c r="BO5" s="25">
        <f t="shared" si="10"/>
        <v>0</v>
      </c>
      <c r="BP5" s="28">
        <v>0</v>
      </c>
      <c r="BQ5" s="28">
        <v>0</v>
      </c>
      <c r="BR5" s="28">
        <v>0</v>
      </c>
      <c r="BS5" s="133"/>
      <c r="BT5" s="25">
        <f t="shared" si="11"/>
        <v>0</v>
      </c>
      <c r="BU5" s="29">
        <v>0</v>
      </c>
      <c r="BV5" s="29">
        <v>0</v>
      </c>
      <c r="BW5" s="29">
        <v>0</v>
      </c>
      <c r="BX5" s="133"/>
      <c r="BY5" s="25">
        <f t="shared" si="12"/>
        <v>0</v>
      </c>
      <c r="BZ5" s="29">
        <v>0</v>
      </c>
      <c r="CA5" s="29">
        <v>0</v>
      </c>
      <c r="CB5" s="29">
        <v>0</v>
      </c>
      <c r="CC5" s="135"/>
      <c r="CD5" s="107">
        <f t="shared" si="13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1" ref="DG5:DG23">SUM(BD5,BI5,BN5,BS5,BX5,CC5)</f>
        <v>0</v>
      </c>
      <c r="DH5" s="30">
        <f t="shared" si="14"/>
        <v>0</v>
      </c>
      <c r="DI5" s="31">
        <f t="shared" si="15"/>
        <v>0</v>
      </c>
      <c r="DJ5" s="87">
        <f t="shared" si="16"/>
        <v>2</v>
      </c>
      <c r="DK5" s="80">
        <f t="shared" si="17"/>
        <v>0</v>
      </c>
      <c r="DL5" s="32">
        <f t="shared" si="18"/>
        <v>0</v>
      </c>
      <c r="DM5" s="33">
        <f t="shared" si="19"/>
        <v>2</v>
      </c>
      <c r="DN5" s="32">
        <f t="shared" si="20"/>
        <v>0</v>
      </c>
      <c r="DO5" s="32">
        <f t="shared" si="21"/>
        <v>0</v>
      </c>
      <c r="DP5" s="33">
        <f t="shared" si="22"/>
        <v>2</v>
      </c>
      <c r="DQ5" s="34">
        <f t="shared" si="23"/>
        <v>0</v>
      </c>
      <c r="DR5" s="34">
        <f t="shared" si="24"/>
        <v>0</v>
      </c>
      <c r="DS5" s="33">
        <f t="shared" si="25"/>
        <v>2</v>
      </c>
      <c r="DT5" s="34">
        <f t="shared" si="26"/>
        <v>0</v>
      </c>
      <c r="DU5" s="34">
        <f t="shared" si="27"/>
        <v>0</v>
      </c>
      <c r="DV5" s="33">
        <f t="shared" si="28"/>
        <v>20</v>
      </c>
      <c r="DW5" s="34">
        <f>IF(DV5&lt;&gt;20,RANK(DV5,$DV$4:$DV$23,1)+COUNTIF(DV$4:DV5,DV5)-1,20)</f>
        <v>20</v>
      </c>
      <c r="DX5" s="35">
        <f t="shared" si="29"/>
        <v>0</v>
      </c>
      <c r="DY5" s="81" t="str">
        <f t="shared" si="30"/>
        <v>-</v>
      </c>
      <c r="DZ5" s="13"/>
    </row>
    <row r="6" spans="3:130" ht="12.75">
      <c r="C6" s="13"/>
      <c r="D6" s="20" t="str">
        <f>classi!B60</f>
        <v>-</v>
      </c>
      <c r="E6" s="21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4">
        <v>0</v>
      </c>
      <c r="AP6" s="24">
        <v>0</v>
      </c>
      <c r="AQ6" s="24">
        <v>0</v>
      </c>
      <c r="AR6" s="24">
        <v>0</v>
      </c>
      <c r="AS6" s="129"/>
      <c r="AT6" s="25">
        <f t="shared" si="5"/>
        <v>0</v>
      </c>
      <c r="AU6" s="24">
        <v>0</v>
      </c>
      <c r="AV6" s="24">
        <v>0</v>
      </c>
      <c r="AW6" s="24">
        <v>0</v>
      </c>
      <c r="AX6" s="129"/>
      <c r="AY6" s="25">
        <f t="shared" si="6"/>
        <v>0</v>
      </c>
      <c r="AZ6" s="26">
        <f t="shared" si="7"/>
        <v>0</v>
      </c>
      <c r="BA6" s="27">
        <v>0</v>
      </c>
      <c r="BB6" s="27">
        <v>0</v>
      </c>
      <c r="BC6" s="27">
        <v>0</v>
      </c>
      <c r="BD6" s="133"/>
      <c r="BE6" s="25">
        <f t="shared" si="8"/>
        <v>0</v>
      </c>
      <c r="BF6" s="28">
        <v>0</v>
      </c>
      <c r="BG6" s="28">
        <v>0</v>
      </c>
      <c r="BH6" s="28">
        <v>0</v>
      </c>
      <c r="BI6" s="133"/>
      <c r="BJ6" s="25">
        <f t="shared" si="9"/>
        <v>0</v>
      </c>
      <c r="BK6" s="28">
        <v>0</v>
      </c>
      <c r="BL6" s="28">
        <v>0</v>
      </c>
      <c r="BM6" s="28">
        <v>0</v>
      </c>
      <c r="BN6" s="133"/>
      <c r="BO6" s="25">
        <f t="shared" si="10"/>
        <v>0</v>
      </c>
      <c r="BP6" s="28">
        <v>0</v>
      </c>
      <c r="BQ6" s="28">
        <v>0</v>
      </c>
      <c r="BR6" s="28">
        <v>0</v>
      </c>
      <c r="BS6" s="133"/>
      <c r="BT6" s="25">
        <f t="shared" si="11"/>
        <v>0</v>
      </c>
      <c r="BU6" s="29">
        <v>0</v>
      </c>
      <c r="BV6" s="29">
        <v>0</v>
      </c>
      <c r="BW6" s="29">
        <v>0</v>
      </c>
      <c r="BX6" s="133"/>
      <c r="BY6" s="25">
        <f t="shared" si="12"/>
        <v>0</v>
      </c>
      <c r="BZ6" s="29">
        <v>0</v>
      </c>
      <c r="CA6" s="29">
        <v>0</v>
      </c>
      <c r="CB6" s="29">
        <v>0</v>
      </c>
      <c r="CC6" s="135"/>
      <c r="CD6" s="107">
        <f t="shared" si="13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2" ref="DD6:DF23">SUM(BA6,BF6,BK6,BP6,BU6,BZ6)</f>
        <v>0</v>
      </c>
      <c r="DE6" s="177">
        <f t="shared" si="32"/>
        <v>0</v>
      </c>
      <c r="DF6" s="177">
        <f t="shared" si="32"/>
        <v>0</v>
      </c>
      <c r="DG6" s="149">
        <f t="shared" si="31"/>
        <v>0</v>
      </c>
      <c r="DH6" s="30">
        <f t="shared" si="14"/>
        <v>0</v>
      </c>
      <c r="DI6" s="31">
        <f t="shared" si="15"/>
        <v>0</v>
      </c>
      <c r="DJ6" s="87">
        <f t="shared" si="16"/>
        <v>2</v>
      </c>
      <c r="DK6" s="80">
        <f t="shared" si="17"/>
        <v>0</v>
      </c>
      <c r="DL6" s="32">
        <f t="shared" si="18"/>
        <v>0</v>
      </c>
      <c r="DM6" s="33">
        <f t="shared" si="19"/>
        <v>2</v>
      </c>
      <c r="DN6" s="32">
        <f t="shared" si="20"/>
        <v>0</v>
      </c>
      <c r="DO6" s="32">
        <f t="shared" si="21"/>
        <v>0</v>
      </c>
      <c r="DP6" s="33">
        <f t="shared" si="22"/>
        <v>2</v>
      </c>
      <c r="DQ6" s="34">
        <f t="shared" si="23"/>
        <v>0</v>
      </c>
      <c r="DR6" s="34">
        <f t="shared" si="24"/>
        <v>0</v>
      </c>
      <c r="DS6" s="33">
        <f t="shared" si="25"/>
        <v>2</v>
      </c>
      <c r="DT6" s="34">
        <f t="shared" si="26"/>
        <v>0</v>
      </c>
      <c r="DU6" s="34">
        <f t="shared" si="27"/>
        <v>0</v>
      </c>
      <c r="DV6" s="33">
        <f t="shared" si="28"/>
        <v>20</v>
      </c>
      <c r="DW6" s="34">
        <f>IF(DV6&lt;&gt;20,RANK(DV6,$DV$4:$DV$23,1)+COUNTIF(DV$4:DV6,DV6)-1,20)</f>
        <v>20</v>
      </c>
      <c r="DX6" s="35">
        <f t="shared" si="29"/>
        <v>0</v>
      </c>
      <c r="DY6" s="81" t="str">
        <f t="shared" si="30"/>
        <v>-</v>
      </c>
      <c r="DZ6" s="13"/>
    </row>
    <row r="7" spans="3:130" ht="12.75">
      <c r="C7" s="13"/>
      <c r="D7" s="20" t="str">
        <f>classi!B61</f>
        <v>-</v>
      </c>
      <c r="E7" s="21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4">
        <v>0</v>
      </c>
      <c r="AP7" s="24">
        <v>0</v>
      </c>
      <c r="AQ7" s="24">
        <v>0</v>
      </c>
      <c r="AR7" s="24">
        <v>0</v>
      </c>
      <c r="AS7" s="129"/>
      <c r="AT7" s="25">
        <f t="shared" si="5"/>
        <v>0</v>
      </c>
      <c r="AU7" s="24">
        <v>0</v>
      </c>
      <c r="AV7" s="24">
        <v>0</v>
      </c>
      <c r="AW7" s="24">
        <v>0</v>
      </c>
      <c r="AX7" s="129"/>
      <c r="AY7" s="25">
        <f t="shared" si="6"/>
        <v>0</v>
      </c>
      <c r="AZ7" s="26">
        <f t="shared" si="7"/>
        <v>0</v>
      </c>
      <c r="BA7" s="27">
        <v>0</v>
      </c>
      <c r="BB7" s="27">
        <v>0</v>
      </c>
      <c r="BC7" s="27">
        <v>0</v>
      </c>
      <c r="BD7" s="133"/>
      <c r="BE7" s="25">
        <f t="shared" si="8"/>
        <v>0</v>
      </c>
      <c r="BF7" s="28">
        <v>0</v>
      </c>
      <c r="BG7" s="28">
        <v>0</v>
      </c>
      <c r="BH7" s="28">
        <v>0</v>
      </c>
      <c r="BI7" s="133"/>
      <c r="BJ7" s="25">
        <f t="shared" si="9"/>
        <v>0</v>
      </c>
      <c r="BK7" s="28">
        <v>0</v>
      </c>
      <c r="BL7" s="28">
        <v>0</v>
      </c>
      <c r="BM7" s="28">
        <v>0</v>
      </c>
      <c r="BN7" s="133"/>
      <c r="BO7" s="25">
        <f t="shared" si="10"/>
        <v>0</v>
      </c>
      <c r="BP7" s="28">
        <v>0</v>
      </c>
      <c r="BQ7" s="28">
        <v>0</v>
      </c>
      <c r="BR7" s="28">
        <v>0</v>
      </c>
      <c r="BS7" s="133"/>
      <c r="BT7" s="25">
        <f t="shared" si="11"/>
        <v>0</v>
      </c>
      <c r="BU7" s="29">
        <v>0</v>
      </c>
      <c r="BV7" s="29">
        <v>0</v>
      </c>
      <c r="BW7" s="29">
        <v>0</v>
      </c>
      <c r="BX7" s="133"/>
      <c r="BY7" s="25">
        <f t="shared" si="12"/>
        <v>0</v>
      </c>
      <c r="BZ7" s="29">
        <v>0</v>
      </c>
      <c r="CA7" s="29">
        <v>0</v>
      </c>
      <c r="CB7" s="29">
        <v>0</v>
      </c>
      <c r="CC7" s="135"/>
      <c r="CD7" s="107">
        <f t="shared" si="13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2"/>
        <v>0</v>
      </c>
      <c r="DE7" s="177">
        <f t="shared" si="32"/>
        <v>0</v>
      </c>
      <c r="DF7" s="177">
        <f t="shared" si="32"/>
        <v>0</v>
      </c>
      <c r="DG7" s="149">
        <f t="shared" si="31"/>
        <v>0</v>
      </c>
      <c r="DH7" s="30">
        <f t="shared" si="14"/>
        <v>0</v>
      </c>
      <c r="DI7" s="31">
        <f t="shared" si="15"/>
        <v>0</v>
      </c>
      <c r="DJ7" s="87">
        <f t="shared" si="16"/>
        <v>2</v>
      </c>
      <c r="DK7" s="80">
        <f t="shared" si="17"/>
        <v>0</v>
      </c>
      <c r="DL7" s="32">
        <f t="shared" si="18"/>
        <v>0</v>
      </c>
      <c r="DM7" s="33">
        <f t="shared" si="19"/>
        <v>2</v>
      </c>
      <c r="DN7" s="32">
        <f t="shared" si="20"/>
        <v>0</v>
      </c>
      <c r="DO7" s="32">
        <f t="shared" si="21"/>
        <v>0</v>
      </c>
      <c r="DP7" s="33">
        <f t="shared" si="22"/>
        <v>2</v>
      </c>
      <c r="DQ7" s="34">
        <f t="shared" si="23"/>
        <v>0</v>
      </c>
      <c r="DR7" s="34">
        <f t="shared" si="24"/>
        <v>0</v>
      </c>
      <c r="DS7" s="33">
        <f t="shared" si="25"/>
        <v>2</v>
      </c>
      <c r="DT7" s="34">
        <f t="shared" si="26"/>
        <v>0</v>
      </c>
      <c r="DU7" s="34">
        <f t="shared" si="27"/>
        <v>0</v>
      </c>
      <c r="DV7" s="33">
        <f t="shared" si="28"/>
        <v>20</v>
      </c>
      <c r="DW7" s="34">
        <f>IF(DV7&lt;&gt;20,RANK(DV7,$DV$4:$DV$23,1)+COUNTIF(DV$4:DV7,DV7)-1,20)</f>
        <v>20</v>
      </c>
      <c r="DX7" s="35">
        <f t="shared" si="29"/>
        <v>0</v>
      </c>
      <c r="DY7" s="81" t="str">
        <f t="shared" si="30"/>
        <v>-</v>
      </c>
      <c r="DZ7" s="13"/>
    </row>
    <row r="8" spans="3:130" ht="12.75">
      <c r="C8" s="13"/>
      <c r="D8" s="20" t="str">
        <f>classi!B62</f>
        <v>-</v>
      </c>
      <c r="E8" s="21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4">
        <v>0</v>
      </c>
      <c r="AP8" s="24">
        <v>0</v>
      </c>
      <c r="AQ8" s="24">
        <v>0</v>
      </c>
      <c r="AR8" s="24">
        <v>0</v>
      </c>
      <c r="AS8" s="129"/>
      <c r="AT8" s="25">
        <f t="shared" si="5"/>
        <v>0</v>
      </c>
      <c r="AU8" s="24">
        <v>0</v>
      </c>
      <c r="AV8" s="24">
        <v>0</v>
      </c>
      <c r="AW8" s="24">
        <v>0</v>
      </c>
      <c r="AX8" s="129"/>
      <c r="AY8" s="25">
        <f t="shared" si="6"/>
        <v>0</v>
      </c>
      <c r="AZ8" s="26">
        <f t="shared" si="7"/>
        <v>0</v>
      </c>
      <c r="BA8" s="27">
        <v>0</v>
      </c>
      <c r="BB8" s="27">
        <v>0</v>
      </c>
      <c r="BC8" s="27">
        <v>0</v>
      </c>
      <c r="BD8" s="133"/>
      <c r="BE8" s="25">
        <f t="shared" si="8"/>
        <v>0</v>
      </c>
      <c r="BF8" s="28">
        <v>0</v>
      </c>
      <c r="BG8" s="28">
        <v>0</v>
      </c>
      <c r="BH8" s="28">
        <v>0</v>
      </c>
      <c r="BI8" s="133"/>
      <c r="BJ8" s="25">
        <f t="shared" si="9"/>
        <v>0</v>
      </c>
      <c r="BK8" s="28">
        <v>0</v>
      </c>
      <c r="BL8" s="28">
        <v>0</v>
      </c>
      <c r="BM8" s="28">
        <v>0</v>
      </c>
      <c r="BN8" s="133"/>
      <c r="BO8" s="25">
        <f t="shared" si="10"/>
        <v>0</v>
      </c>
      <c r="BP8" s="28">
        <v>0</v>
      </c>
      <c r="BQ8" s="28">
        <v>0</v>
      </c>
      <c r="BR8" s="28">
        <v>0</v>
      </c>
      <c r="BS8" s="133"/>
      <c r="BT8" s="25">
        <f t="shared" si="11"/>
        <v>0</v>
      </c>
      <c r="BU8" s="29">
        <v>0</v>
      </c>
      <c r="BV8" s="29">
        <v>0</v>
      </c>
      <c r="BW8" s="29">
        <v>0</v>
      </c>
      <c r="BX8" s="133"/>
      <c r="BY8" s="25">
        <f t="shared" si="12"/>
        <v>0</v>
      </c>
      <c r="BZ8" s="29">
        <v>0</v>
      </c>
      <c r="CA8" s="29">
        <v>0</v>
      </c>
      <c r="CB8" s="29">
        <v>0</v>
      </c>
      <c r="CC8" s="135"/>
      <c r="CD8" s="107">
        <f t="shared" si="13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2"/>
        <v>0</v>
      </c>
      <c r="DE8" s="177">
        <f t="shared" si="32"/>
        <v>0</v>
      </c>
      <c r="DF8" s="177">
        <f t="shared" si="32"/>
        <v>0</v>
      </c>
      <c r="DG8" s="149">
        <f t="shared" si="31"/>
        <v>0</v>
      </c>
      <c r="DH8" s="30">
        <f t="shared" si="14"/>
        <v>0</v>
      </c>
      <c r="DI8" s="31">
        <f t="shared" si="15"/>
        <v>0</v>
      </c>
      <c r="DJ8" s="87">
        <f t="shared" si="16"/>
        <v>2</v>
      </c>
      <c r="DK8" s="80">
        <f t="shared" si="17"/>
        <v>0</v>
      </c>
      <c r="DL8" s="32">
        <f t="shared" si="18"/>
        <v>0</v>
      </c>
      <c r="DM8" s="33">
        <f t="shared" si="19"/>
        <v>2</v>
      </c>
      <c r="DN8" s="32">
        <f t="shared" si="20"/>
        <v>0</v>
      </c>
      <c r="DO8" s="32">
        <f t="shared" si="21"/>
        <v>0</v>
      </c>
      <c r="DP8" s="33">
        <f t="shared" si="22"/>
        <v>2</v>
      </c>
      <c r="DQ8" s="34">
        <f t="shared" si="23"/>
        <v>0</v>
      </c>
      <c r="DR8" s="34">
        <f t="shared" si="24"/>
        <v>0</v>
      </c>
      <c r="DS8" s="33">
        <f t="shared" si="25"/>
        <v>2</v>
      </c>
      <c r="DT8" s="34">
        <f t="shared" si="26"/>
        <v>0</v>
      </c>
      <c r="DU8" s="34">
        <f t="shared" si="27"/>
        <v>0</v>
      </c>
      <c r="DV8" s="33">
        <f t="shared" si="28"/>
        <v>20</v>
      </c>
      <c r="DW8" s="34">
        <f>IF(DV8&lt;&gt;20,RANK(DV8,$DV$4:$DV$23,1)+COUNTIF(DV$4:DV8,DV8)-1,20)</f>
        <v>20</v>
      </c>
      <c r="DX8" s="35">
        <f t="shared" si="29"/>
        <v>0</v>
      </c>
      <c r="DY8" s="81" t="str">
        <f t="shared" si="30"/>
        <v>-</v>
      </c>
      <c r="DZ8" s="13"/>
    </row>
    <row r="9" spans="3:130" ht="12.75">
      <c r="C9" s="13"/>
      <c r="D9" s="20" t="str">
        <f>classi!B63</f>
        <v>-</v>
      </c>
      <c r="E9" s="21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4">
        <v>0</v>
      </c>
      <c r="AP9" s="24">
        <v>0</v>
      </c>
      <c r="AQ9" s="24">
        <v>0</v>
      </c>
      <c r="AR9" s="24">
        <v>0</v>
      </c>
      <c r="AS9" s="129"/>
      <c r="AT9" s="25">
        <f t="shared" si="5"/>
        <v>0</v>
      </c>
      <c r="AU9" s="24">
        <v>0</v>
      </c>
      <c r="AV9" s="24">
        <v>0</v>
      </c>
      <c r="AW9" s="24">
        <v>0</v>
      </c>
      <c r="AX9" s="129"/>
      <c r="AY9" s="25">
        <f t="shared" si="6"/>
        <v>0</v>
      </c>
      <c r="AZ9" s="26">
        <f t="shared" si="7"/>
        <v>0</v>
      </c>
      <c r="BA9" s="27">
        <v>0</v>
      </c>
      <c r="BB9" s="27">
        <v>0</v>
      </c>
      <c r="BC9" s="27">
        <v>0</v>
      </c>
      <c r="BD9" s="133"/>
      <c r="BE9" s="25">
        <f t="shared" si="8"/>
        <v>0</v>
      </c>
      <c r="BF9" s="28">
        <v>0</v>
      </c>
      <c r="BG9" s="28">
        <v>0</v>
      </c>
      <c r="BH9" s="28">
        <v>0</v>
      </c>
      <c r="BI9" s="133"/>
      <c r="BJ9" s="25">
        <f t="shared" si="9"/>
        <v>0</v>
      </c>
      <c r="BK9" s="28">
        <v>0</v>
      </c>
      <c r="BL9" s="28">
        <v>0</v>
      </c>
      <c r="BM9" s="28">
        <v>0</v>
      </c>
      <c r="BN9" s="133"/>
      <c r="BO9" s="25">
        <f t="shared" si="10"/>
        <v>0</v>
      </c>
      <c r="BP9" s="28">
        <v>0</v>
      </c>
      <c r="BQ9" s="28">
        <v>0</v>
      </c>
      <c r="BR9" s="28">
        <v>0</v>
      </c>
      <c r="BS9" s="133"/>
      <c r="BT9" s="25">
        <f t="shared" si="11"/>
        <v>0</v>
      </c>
      <c r="BU9" s="29">
        <v>0</v>
      </c>
      <c r="BV9" s="29">
        <v>0</v>
      </c>
      <c r="BW9" s="29">
        <v>0</v>
      </c>
      <c r="BX9" s="133"/>
      <c r="BY9" s="25">
        <f t="shared" si="12"/>
        <v>0</v>
      </c>
      <c r="BZ9" s="29">
        <v>0</v>
      </c>
      <c r="CA9" s="29">
        <v>0</v>
      </c>
      <c r="CB9" s="29">
        <v>0</v>
      </c>
      <c r="CC9" s="135"/>
      <c r="CD9" s="107">
        <f t="shared" si="13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2"/>
        <v>0</v>
      </c>
      <c r="DE9" s="177">
        <f t="shared" si="32"/>
        <v>0</v>
      </c>
      <c r="DF9" s="177">
        <f t="shared" si="32"/>
        <v>0</v>
      </c>
      <c r="DG9" s="149">
        <f t="shared" si="31"/>
        <v>0</v>
      </c>
      <c r="DH9" s="30">
        <f t="shared" si="14"/>
        <v>0</v>
      </c>
      <c r="DI9" s="31">
        <f t="shared" si="15"/>
        <v>0</v>
      </c>
      <c r="DJ9" s="87">
        <f t="shared" si="16"/>
        <v>2</v>
      </c>
      <c r="DK9" s="80">
        <f t="shared" si="17"/>
        <v>0</v>
      </c>
      <c r="DL9" s="32">
        <f t="shared" si="18"/>
        <v>0</v>
      </c>
      <c r="DM9" s="33">
        <f t="shared" si="19"/>
        <v>2</v>
      </c>
      <c r="DN9" s="32">
        <f t="shared" si="20"/>
        <v>0</v>
      </c>
      <c r="DO9" s="32">
        <f t="shared" si="21"/>
        <v>0</v>
      </c>
      <c r="DP9" s="33">
        <f t="shared" si="22"/>
        <v>2</v>
      </c>
      <c r="DQ9" s="34">
        <f t="shared" si="23"/>
        <v>0</v>
      </c>
      <c r="DR9" s="34">
        <f t="shared" si="24"/>
        <v>0</v>
      </c>
      <c r="DS9" s="33">
        <f t="shared" si="25"/>
        <v>2</v>
      </c>
      <c r="DT9" s="34">
        <f t="shared" si="26"/>
        <v>0</v>
      </c>
      <c r="DU9" s="34">
        <f t="shared" si="27"/>
        <v>0</v>
      </c>
      <c r="DV9" s="33">
        <f t="shared" si="28"/>
        <v>20</v>
      </c>
      <c r="DW9" s="34">
        <f>IF(DV9&lt;&gt;20,RANK(DV9,$DV$4:$DV$23,1)+COUNTIF(DV$4:DV9,DV9)-1,20)</f>
        <v>20</v>
      </c>
      <c r="DX9" s="35">
        <f t="shared" si="29"/>
        <v>0</v>
      </c>
      <c r="DY9" s="81" t="str">
        <f t="shared" si="30"/>
        <v>-</v>
      </c>
      <c r="DZ9" s="13"/>
    </row>
    <row r="10" spans="3:130" ht="12.75">
      <c r="C10" s="13"/>
      <c r="D10" s="20" t="str">
        <f>classi!B64</f>
        <v>-</v>
      </c>
      <c r="E10" s="21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aca="true" t="shared" si="33" ref="AO10:AO23">AVERAGE(AK10:AN10)</f>
        <v>0</v>
      </c>
      <c r="AP10" s="24">
        <v>0</v>
      </c>
      <c r="AQ10" s="24">
        <v>0</v>
      </c>
      <c r="AR10" s="24">
        <v>0</v>
      </c>
      <c r="AS10" s="129"/>
      <c r="AT10" s="25">
        <f t="shared" si="5"/>
        <v>0</v>
      </c>
      <c r="AU10" s="24">
        <v>0</v>
      </c>
      <c r="AV10" s="24">
        <v>0</v>
      </c>
      <c r="AW10" s="24">
        <v>0</v>
      </c>
      <c r="AX10" s="129"/>
      <c r="AY10" s="25">
        <f t="shared" si="6"/>
        <v>0</v>
      </c>
      <c r="AZ10" s="26">
        <f t="shared" si="7"/>
        <v>0</v>
      </c>
      <c r="BA10" s="27">
        <v>0</v>
      </c>
      <c r="BB10" s="27">
        <v>0</v>
      </c>
      <c r="BC10" s="27">
        <v>0</v>
      </c>
      <c r="BD10" s="133"/>
      <c r="BE10" s="25">
        <f t="shared" si="8"/>
        <v>0</v>
      </c>
      <c r="BF10" s="28">
        <v>0</v>
      </c>
      <c r="BG10" s="28">
        <v>0</v>
      </c>
      <c r="BH10" s="28">
        <v>0</v>
      </c>
      <c r="BI10" s="133"/>
      <c r="BJ10" s="25">
        <f t="shared" si="9"/>
        <v>0</v>
      </c>
      <c r="BK10" s="28">
        <v>0</v>
      </c>
      <c r="BL10" s="28">
        <v>0</v>
      </c>
      <c r="BM10" s="28">
        <v>0</v>
      </c>
      <c r="BN10" s="133"/>
      <c r="BO10" s="25">
        <f t="shared" si="10"/>
        <v>0</v>
      </c>
      <c r="BP10" s="28">
        <v>0</v>
      </c>
      <c r="BQ10" s="28">
        <v>0</v>
      </c>
      <c r="BR10" s="28">
        <v>0</v>
      </c>
      <c r="BS10" s="133"/>
      <c r="BT10" s="25">
        <f t="shared" si="11"/>
        <v>0</v>
      </c>
      <c r="BU10" s="29">
        <v>0</v>
      </c>
      <c r="BV10" s="29">
        <v>0</v>
      </c>
      <c r="BW10" s="29">
        <v>0</v>
      </c>
      <c r="BX10" s="133"/>
      <c r="BY10" s="25">
        <f t="shared" si="12"/>
        <v>0</v>
      </c>
      <c r="BZ10" s="29">
        <v>0</v>
      </c>
      <c r="CA10" s="29">
        <v>0</v>
      </c>
      <c r="CB10" s="29">
        <v>0</v>
      </c>
      <c r="CC10" s="135"/>
      <c r="CD10" s="107">
        <f t="shared" si="13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2"/>
        <v>0</v>
      </c>
      <c r="DE10" s="177">
        <f t="shared" si="32"/>
        <v>0</v>
      </c>
      <c r="DF10" s="177">
        <f t="shared" si="32"/>
        <v>0</v>
      </c>
      <c r="DG10" s="149">
        <f t="shared" si="31"/>
        <v>0</v>
      </c>
      <c r="DH10" s="30">
        <f t="shared" si="14"/>
        <v>0</v>
      </c>
      <c r="DI10" s="31">
        <f t="shared" si="15"/>
        <v>0</v>
      </c>
      <c r="DJ10" s="87">
        <f t="shared" si="16"/>
        <v>2</v>
      </c>
      <c r="DK10" s="80">
        <f t="shared" si="17"/>
        <v>0</v>
      </c>
      <c r="DL10" s="32">
        <f t="shared" si="18"/>
        <v>0</v>
      </c>
      <c r="DM10" s="33">
        <f t="shared" si="19"/>
        <v>2</v>
      </c>
      <c r="DN10" s="32">
        <f t="shared" si="20"/>
        <v>0</v>
      </c>
      <c r="DO10" s="32">
        <f t="shared" si="21"/>
        <v>0</v>
      </c>
      <c r="DP10" s="33">
        <f t="shared" si="22"/>
        <v>2</v>
      </c>
      <c r="DQ10" s="34">
        <f t="shared" si="23"/>
        <v>0</v>
      </c>
      <c r="DR10" s="34">
        <f t="shared" si="24"/>
        <v>0</v>
      </c>
      <c r="DS10" s="33">
        <f t="shared" si="25"/>
        <v>2</v>
      </c>
      <c r="DT10" s="34">
        <f t="shared" si="26"/>
        <v>0</v>
      </c>
      <c r="DU10" s="34">
        <f t="shared" si="27"/>
        <v>0</v>
      </c>
      <c r="DV10" s="33">
        <f t="shared" si="28"/>
        <v>20</v>
      </c>
      <c r="DW10" s="34">
        <f>IF(DV10&lt;&gt;20,RANK(DV10,$DV$4:$DV$23,1)+COUNTIF(DV$4:DV10,DV10)-1,20)</f>
        <v>20</v>
      </c>
      <c r="DX10" s="35">
        <f t="shared" si="29"/>
        <v>0</v>
      </c>
      <c r="DY10" s="81" t="str">
        <f t="shared" si="30"/>
        <v>-</v>
      </c>
      <c r="DZ10" s="13"/>
    </row>
    <row r="11" spans="3:130" ht="12.75">
      <c r="C11" s="13"/>
      <c r="D11" s="20" t="str">
        <f>classi!B65</f>
        <v>-</v>
      </c>
      <c r="E11" s="21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33"/>
        <v>0</v>
      </c>
      <c r="AP11" s="24">
        <v>0</v>
      </c>
      <c r="AQ11" s="24">
        <v>0</v>
      </c>
      <c r="AR11" s="24">
        <v>0</v>
      </c>
      <c r="AS11" s="129"/>
      <c r="AT11" s="25">
        <f t="shared" si="5"/>
        <v>0</v>
      </c>
      <c r="AU11" s="24">
        <v>0</v>
      </c>
      <c r="AV11" s="24">
        <v>0</v>
      </c>
      <c r="AW11" s="24">
        <v>0</v>
      </c>
      <c r="AX11" s="129"/>
      <c r="AY11" s="25">
        <f t="shared" si="6"/>
        <v>0</v>
      </c>
      <c r="AZ11" s="26">
        <f t="shared" si="7"/>
        <v>0</v>
      </c>
      <c r="BA11" s="27">
        <v>0</v>
      </c>
      <c r="BB11" s="27">
        <v>0</v>
      </c>
      <c r="BC11" s="27">
        <v>0</v>
      </c>
      <c r="BD11" s="133"/>
      <c r="BE11" s="25">
        <f t="shared" si="8"/>
        <v>0</v>
      </c>
      <c r="BF11" s="28">
        <v>0</v>
      </c>
      <c r="BG11" s="28">
        <v>0</v>
      </c>
      <c r="BH11" s="28">
        <v>0</v>
      </c>
      <c r="BI11" s="133"/>
      <c r="BJ11" s="25">
        <f t="shared" si="9"/>
        <v>0</v>
      </c>
      <c r="BK11" s="28">
        <v>0</v>
      </c>
      <c r="BL11" s="28">
        <v>0</v>
      </c>
      <c r="BM11" s="28">
        <v>0</v>
      </c>
      <c r="BN11" s="133"/>
      <c r="BO11" s="25">
        <f t="shared" si="10"/>
        <v>0</v>
      </c>
      <c r="BP11" s="28">
        <v>0</v>
      </c>
      <c r="BQ11" s="28">
        <v>0</v>
      </c>
      <c r="BR11" s="28">
        <v>0</v>
      </c>
      <c r="BS11" s="133"/>
      <c r="BT11" s="25">
        <f t="shared" si="11"/>
        <v>0</v>
      </c>
      <c r="BU11" s="29">
        <v>0</v>
      </c>
      <c r="BV11" s="29">
        <v>0</v>
      </c>
      <c r="BW11" s="29">
        <v>0</v>
      </c>
      <c r="BX11" s="133"/>
      <c r="BY11" s="25">
        <f t="shared" si="12"/>
        <v>0</v>
      </c>
      <c r="BZ11" s="29">
        <v>0</v>
      </c>
      <c r="CA11" s="29">
        <v>0</v>
      </c>
      <c r="CB11" s="29">
        <v>0</v>
      </c>
      <c r="CC11" s="135"/>
      <c r="CD11" s="107">
        <f t="shared" si="13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2"/>
        <v>0</v>
      </c>
      <c r="DE11" s="177">
        <f t="shared" si="32"/>
        <v>0</v>
      </c>
      <c r="DF11" s="177">
        <f t="shared" si="32"/>
        <v>0</v>
      </c>
      <c r="DG11" s="149">
        <f t="shared" si="31"/>
        <v>0</v>
      </c>
      <c r="DH11" s="30">
        <f t="shared" si="14"/>
        <v>0</v>
      </c>
      <c r="DI11" s="31">
        <f t="shared" si="15"/>
        <v>0</v>
      </c>
      <c r="DJ11" s="87">
        <f t="shared" si="16"/>
        <v>2</v>
      </c>
      <c r="DK11" s="80">
        <f t="shared" si="17"/>
        <v>0</v>
      </c>
      <c r="DL11" s="32">
        <f t="shared" si="18"/>
        <v>0</v>
      </c>
      <c r="DM11" s="33">
        <f t="shared" si="19"/>
        <v>2</v>
      </c>
      <c r="DN11" s="32">
        <f t="shared" si="20"/>
        <v>0</v>
      </c>
      <c r="DO11" s="32">
        <f t="shared" si="21"/>
        <v>0</v>
      </c>
      <c r="DP11" s="33">
        <f t="shared" si="22"/>
        <v>2</v>
      </c>
      <c r="DQ11" s="34">
        <f t="shared" si="23"/>
        <v>0</v>
      </c>
      <c r="DR11" s="34">
        <f t="shared" si="24"/>
        <v>0</v>
      </c>
      <c r="DS11" s="33">
        <f t="shared" si="25"/>
        <v>2</v>
      </c>
      <c r="DT11" s="34">
        <f t="shared" si="26"/>
        <v>0</v>
      </c>
      <c r="DU11" s="34">
        <f t="shared" si="27"/>
        <v>0</v>
      </c>
      <c r="DV11" s="33">
        <f t="shared" si="28"/>
        <v>20</v>
      </c>
      <c r="DW11" s="34">
        <f>IF(DV11&lt;&gt;20,RANK(DV11,$DV$4:$DV$23,1)+COUNTIF(DV$4:DV11,DV11)-1,20)</f>
        <v>20</v>
      </c>
      <c r="DX11" s="35">
        <f t="shared" si="29"/>
        <v>0</v>
      </c>
      <c r="DY11" s="81" t="str">
        <f t="shared" si="30"/>
        <v>-</v>
      </c>
      <c r="DZ11" s="13"/>
    </row>
    <row r="12" spans="3:130" ht="12.75">
      <c r="C12" s="13"/>
      <c r="D12" s="20" t="str">
        <f>classi!B66</f>
        <v>-</v>
      </c>
      <c r="E12" s="21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33"/>
        <v>0</v>
      </c>
      <c r="AP12" s="24">
        <v>0</v>
      </c>
      <c r="AQ12" s="24">
        <v>0</v>
      </c>
      <c r="AR12" s="24">
        <v>0</v>
      </c>
      <c r="AS12" s="129"/>
      <c r="AT12" s="25">
        <f t="shared" si="5"/>
        <v>0</v>
      </c>
      <c r="AU12" s="24">
        <v>0</v>
      </c>
      <c r="AV12" s="24">
        <v>0</v>
      </c>
      <c r="AW12" s="24">
        <v>0</v>
      </c>
      <c r="AX12" s="129"/>
      <c r="AY12" s="25">
        <f t="shared" si="6"/>
        <v>0</v>
      </c>
      <c r="AZ12" s="26">
        <f t="shared" si="7"/>
        <v>0</v>
      </c>
      <c r="BA12" s="27">
        <v>0</v>
      </c>
      <c r="BB12" s="27">
        <v>0</v>
      </c>
      <c r="BC12" s="27">
        <v>0</v>
      </c>
      <c r="BD12" s="133"/>
      <c r="BE12" s="25">
        <f t="shared" si="8"/>
        <v>0</v>
      </c>
      <c r="BF12" s="28">
        <v>0</v>
      </c>
      <c r="BG12" s="28">
        <v>0</v>
      </c>
      <c r="BH12" s="28">
        <v>0</v>
      </c>
      <c r="BI12" s="133"/>
      <c r="BJ12" s="25">
        <f t="shared" si="9"/>
        <v>0</v>
      </c>
      <c r="BK12" s="28">
        <v>0</v>
      </c>
      <c r="BL12" s="28">
        <v>0</v>
      </c>
      <c r="BM12" s="28">
        <v>0</v>
      </c>
      <c r="BN12" s="133"/>
      <c r="BO12" s="25">
        <f t="shared" si="10"/>
        <v>0</v>
      </c>
      <c r="BP12" s="28">
        <v>0</v>
      </c>
      <c r="BQ12" s="28">
        <v>0</v>
      </c>
      <c r="BR12" s="28">
        <v>0</v>
      </c>
      <c r="BS12" s="133"/>
      <c r="BT12" s="25">
        <f t="shared" si="11"/>
        <v>0</v>
      </c>
      <c r="BU12" s="29">
        <v>0</v>
      </c>
      <c r="BV12" s="29">
        <v>0</v>
      </c>
      <c r="BW12" s="29">
        <v>0</v>
      </c>
      <c r="BX12" s="133"/>
      <c r="BY12" s="25">
        <f t="shared" si="12"/>
        <v>0</v>
      </c>
      <c r="BZ12" s="29">
        <v>0</v>
      </c>
      <c r="CA12" s="29">
        <v>0</v>
      </c>
      <c r="CB12" s="29">
        <v>0</v>
      </c>
      <c r="CC12" s="135"/>
      <c r="CD12" s="107">
        <f t="shared" si="13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2"/>
        <v>0</v>
      </c>
      <c r="DE12" s="177">
        <f t="shared" si="32"/>
        <v>0</v>
      </c>
      <c r="DF12" s="177">
        <f t="shared" si="32"/>
        <v>0</v>
      </c>
      <c r="DG12" s="149">
        <f t="shared" si="31"/>
        <v>0</v>
      </c>
      <c r="DH12" s="30">
        <f t="shared" si="14"/>
        <v>0</v>
      </c>
      <c r="DI12" s="31">
        <f t="shared" si="15"/>
        <v>0</v>
      </c>
      <c r="DJ12" s="87">
        <f t="shared" si="16"/>
        <v>2</v>
      </c>
      <c r="DK12" s="80">
        <f t="shared" si="17"/>
        <v>0</v>
      </c>
      <c r="DL12" s="32">
        <f t="shared" si="18"/>
        <v>0</v>
      </c>
      <c r="DM12" s="33">
        <f t="shared" si="19"/>
        <v>2</v>
      </c>
      <c r="DN12" s="32">
        <f t="shared" si="20"/>
        <v>0</v>
      </c>
      <c r="DO12" s="32">
        <f t="shared" si="21"/>
        <v>0</v>
      </c>
      <c r="DP12" s="33">
        <f t="shared" si="22"/>
        <v>2</v>
      </c>
      <c r="DQ12" s="34">
        <f t="shared" si="23"/>
        <v>0</v>
      </c>
      <c r="DR12" s="34">
        <f t="shared" si="24"/>
        <v>0</v>
      </c>
      <c r="DS12" s="33">
        <f t="shared" si="25"/>
        <v>2</v>
      </c>
      <c r="DT12" s="34">
        <f t="shared" si="26"/>
        <v>0</v>
      </c>
      <c r="DU12" s="34">
        <f t="shared" si="27"/>
        <v>0</v>
      </c>
      <c r="DV12" s="33">
        <f t="shared" si="28"/>
        <v>20</v>
      </c>
      <c r="DW12" s="34">
        <f>IF(DV12&lt;&gt;20,RANK(DV12,$DV$4:$DV$23,1)+COUNTIF(DV$4:DV12,DV12)-1,20)</f>
        <v>20</v>
      </c>
      <c r="DX12" s="35">
        <f t="shared" si="29"/>
        <v>0</v>
      </c>
      <c r="DY12" s="81" t="str">
        <f t="shared" si="30"/>
        <v>-</v>
      </c>
      <c r="DZ12" s="13"/>
    </row>
    <row r="13" spans="3:130" ht="12.75">
      <c r="C13" s="13"/>
      <c r="D13" s="20" t="str">
        <f>classi!B67</f>
        <v>-</v>
      </c>
      <c r="E13" s="21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33"/>
        <v>0</v>
      </c>
      <c r="AP13" s="24">
        <v>0</v>
      </c>
      <c r="AQ13" s="24">
        <v>0</v>
      </c>
      <c r="AR13" s="24">
        <v>0</v>
      </c>
      <c r="AS13" s="129"/>
      <c r="AT13" s="25">
        <f t="shared" si="5"/>
        <v>0</v>
      </c>
      <c r="AU13" s="24">
        <v>0</v>
      </c>
      <c r="AV13" s="24">
        <v>0</v>
      </c>
      <c r="AW13" s="24">
        <v>0</v>
      </c>
      <c r="AX13" s="129"/>
      <c r="AY13" s="25">
        <f t="shared" si="6"/>
        <v>0</v>
      </c>
      <c r="AZ13" s="26">
        <f t="shared" si="7"/>
        <v>0</v>
      </c>
      <c r="BA13" s="27">
        <v>0</v>
      </c>
      <c r="BB13" s="27">
        <v>0</v>
      </c>
      <c r="BC13" s="27">
        <v>0</v>
      </c>
      <c r="BD13" s="133"/>
      <c r="BE13" s="25">
        <f t="shared" si="8"/>
        <v>0</v>
      </c>
      <c r="BF13" s="28">
        <v>0</v>
      </c>
      <c r="BG13" s="28">
        <v>0</v>
      </c>
      <c r="BH13" s="28">
        <v>0</v>
      </c>
      <c r="BI13" s="133"/>
      <c r="BJ13" s="25">
        <f t="shared" si="9"/>
        <v>0</v>
      </c>
      <c r="BK13" s="28">
        <v>0</v>
      </c>
      <c r="BL13" s="28">
        <v>0</v>
      </c>
      <c r="BM13" s="28">
        <v>0</v>
      </c>
      <c r="BN13" s="133"/>
      <c r="BO13" s="25">
        <f t="shared" si="10"/>
        <v>0</v>
      </c>
      <c r="BP13" s="28">
        <v>0</v>
      </c>
      <c r="BQ13" s="28">
        <v>0</v>
      </c>
      <c r="BR13" s="28">
        <v>0</v>
      </c>
      <c r="BS13" s="133"/>
      <c r="BT13" s="25">
        <f t="shared" si="11"/>
        <v>0</v>
      </c>
      <c r="BU13" s="29">
        <v>0</v>
      </c>
      <c r="BV13" s="29">
        <v>0</v>
      </c>
      <c r="BW13" s="29">
        <v>0</v>
      </c>
      <c r="BX13" s="133"/>
      <c r="BY13" s="25">
        <f t="shared" si="12"/>
        <v>0</v>
      </c>
      <c r="BZ13" s="29">
        <v>0</v>
      </c>
      <c r="CA13" s="29">
        <v>0</v>
      </c>
      <c r="CB13" s="29">
        <v>0</v>
      </c>
      <c r="CC13" s="135"/>
      <c r="CD13" s="107">
        <f t="shared" si="13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2"/>
        <v>0</v>
      </c>
      <c r="DE13" s="177">
        <f t="shared" si="32"/>
        <v>0</v>
      </c>
      <c r="DF13" s="177">
        <f t="shared" si="32"/>
        <v>0</v>
      </c>
      <c r="DG13" s="149">
        <f t="shared" si="31"/>
        <v>0</v>
      </c>
      <c r="DH13" s="30">
        <f t="shared" si="14"/>
        <v>0</v>
      </c>
      <c r="DI13" s="31">
        <f t="shared" si="15"/>
        <v>0</v>
      </c>
      <c r="DJ13" s="87">
        <f t="shared" si="16"/>
        <v>2</v>
      </c>
      <c r="DK13" s="80">
        <f t="shared" si="17"/>
        <v>0</v>
      </c>
      <c r="DL13" s="32">
        <f t="shared" si="18"/>
        <v>0</v>
      </c>
      <c r="DM13" s="33">
        <f t="shared" si="19"/>
        <v>2</v>
      </c>
      <c r="DN13" s="32">
        <f t="shared" si="20"/>
        <v>0</v>
      </c>
      <c r="DO13" s="32">
        <f t="shared" si="21"/>
        <v>0</v>
      </c>
      <c r="DP13" s="33">
        <f t="shared" si="22"/>
        <v>2</v>
      </c>
      <c r="DQ13" s="34">
        <f t="shared" si="23"/>
        <v>0</v>
      </c>
      <c r="DR13" s="34">
        <f t="shared" si="24"/>
        <v>0</v>
      </c>
      <c r="DS13" s="33">
        <f t="shared" si="25"/>
        <v>2</v>
      </c>
      <c r="DT13" s="34">
        <f t="shared" si="26"/>
        <v>0</v>
      </c>
      <c r="DU13" s="34">
        <f t="shared" si="27"/>
        <v>0</v>
      </c>
      <c r="DV13" s="33">
        <f t="shared" si="28"/>
        <v>20</v>
      </c>
      <c r="DW13" s="34">
        <f>IF(DV13&lt;&gt;20,RANK(DV13,$DV$4:$DV$23,1)+COUNTIF(DV$4:DV13,DV13)-1,20)</f>
        <v>20</v>
      </c>
      <c r="DX13" s="35">
        <f t="shared" si="29"/>
        <v>0</v>
      </c>
      <c r="DY13" s="81" t="str">
        <f t="shared" si="30"/>
        <v>-</v>
      </c>
      <c r="DZ13" s="13"/>
    </row>
    <row r="14" spans="3:130" ht="12.75">
      <c r="C14" s="13"/>
      <c r="D14" s="20" t="str">
        <f>classi!B68</f>
        <v>-</v>
      </c>
      <c r="E14" s="21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33"/>
        <v>0</v>
      </c>
      <c r="AP14" s="24">
        <v>0</v>
      </c>
      <c r="AQ14" s="24">
        <v>0</v>
      </c>
      <c r="AR14" s="24">
        <v>0</v>
      </c>
      <c r="AS14" s="129"/>
      <c r="AT14" s="25">
        <f t="shared" si="5"/>
        <v>0</v>
      </c>
      <c r="AU14" s="24">
        <v>0</v>
      </c>
      <c r="AV14" s="24">
        <v>0</v>
      </c>
      <c r="AW14" s="24">
        <v>0</v>
      </c>
      <c r="AX14" s="129"/>
      <c r="AY14" s="25">
        <f t="shared" si="6"/>
        <v>0</v>
      </c>
      <c r="AZ14" s="26">
        <f t="shared" si="7"/>
        <v>0</v>
      </c>
      <c r="BA14" s="27">
        <v>0</v>
      </c>
      <c r="BB14" s="27">
        <v>0</v>
      </c>
      <c r="BC14" s="27">
        <v>0</v>
      </c>
      <c r="BD14" s="133"/>
      <c r="BE14" s="25">
        <f t="shared" si="8"/>
        <v>0</v>
      </c>
      <c r="BF14" s="28">
        <v>0</v>
      </c>
      <c r="BG14" s="28">
        <v>0</v>
      </c>
      <c r="BH14" s="28">
        <v>0</v>
      </c>
      <c r="BI14" s="133"/>
      <c r="BJ14" s="25">
        <f t="shared" si="9"/>
        <v>0</v>
      </c>
      <c r="BK14" s="28">
        <v>0</v>
      </c>
      <c r="BL14" s="28">
        <v>0</v>
      </c>
      <c r="BM14" s="28">
        <v>0</v>
      </c>
      <c r="BN14" s="133"/>
      <c r="BO14" s="25">
        <f t="shared" si="10"/>
        <v>0</v>
      </c>
      <c r="BP14" s="28">
        <v>0</v>
      </c>
      <c r="BQ14" s="28">
        <v>0</v>
      </c>
      <c r="BR14" s="28">
        <v>0</v>
      </c>
      <c r="BS14" s="133"/>
      <c r="BT14" s="25">
        <f t="shared" si="11"/>
        <v>0</v>
      </c>
      <c r="BU14" s="29">
        <v>0</v>
      </c>
      <c r="BV14" s="29">
        <v>0</v>
      </c>
      <c r="BW14" s="29">
        <v>0</v>
      </c>
      <c r="BX14" s="133"/>
      <c r="BY14" s="25">
        <f t="shared" si="12"/>
        <v>0</v>
      </c>
      <c r="BZ14" s="29">
        <v>0</v>
      </c>
      <c r="CA14" s="29">
        <v>0</v>
      </c>
      <c r="CB14" s="29">
        <v>0</v>
      </c>
      <c r="CC14" s="135"/>
      <c r="CD14" s="107">
        <f t="shared" si="13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2"/>
        <v>0</v>
      </c>
      <c r="DE14" s="177">
        <f t="shared" si="32"/>
        <v>0</v>
      </c>
      <c r="DF14" s="177">
        <f t="shared" si="32"/>
        <v>0</v>
      </c>
      <c r="DG14" s="149">
        <f t="shared" si="31"/>
        <v>0</v>
      </c>
      <c r="DH14" s="30">
        <f t="shared" si="14"/>
        <v>0</v>
      </c>
      <c r="DI14" s="31">
        <f t="shared" si="15"/>
        <v>0</v>
      </c>
      <c r="DJ14" s="87">
        <f t="shared" si="16"/>
        <v>2</v>
      </c>
      <c r="DK14" s="80">
        <f t="shared" si="17"/>
        <v>0</v>
      </c>
      <c r="DL14" s="32">
        <f t="shared" si="18"/>
        <v>0</v>
      </c>
      <c r="DM14" s="33">
        <f t="shared" si="19"/>
        <v>2</v>
      </c>
      <c r="DN14" s="32">
        <f t="shared" si="20"/>
        <v>0</v>
      </c>
      <c r="DO14" s="32">
        <f t="shared" si="21"/>
        <v>0</v>
      </c>
      <c r="DP14" s="33">
        <f t="shared" si="22"/>
        <v>2</v>
      </c>
      <c r="DQ14" s="34">
        <f t="shared" si="23"/>
        <v>0</v>
      </c>
      <c r="DR14" s="34">
        <f t="shared" si="24"/>
        <v>0</v>
      </c>
      <c r="DS14" s="33">
        <f t="shared" si="25"/>
        <v>2</v>
      </c>
      <c r="DT14" s="34">
        <f t="shared" si="26"/>
        <v>0</v>
      </c>
      <c r="DU14" s="34">
        <f t="shared" si="27"/>
        <v>0</v>
      </c>
      <c r="DV14" s="33">
        <f t="shared" si="28"/>
        <v>20</v>
      </c>
      <c r="DW14" s="34">
        <f>IF(DV14&lt;&gt;20,RANK(DV14,$DV$4:$DV$23,1)+COUNTIF(DV$4:DV14,DV14)-1,20)</f>
        <v>20</v>
      </c>
      <c r="DX14" s="35">
        <f t="shared" si="29"/>
        <v>0</v>
      </c>
      <c r="DY14" s="81" t="str">
        <f t="shared" si="30"/>
        <v>-</v>
      </c>
      <c r="DZ14" s="13"/>
    </row>
    <row r="15" spans="3:130" ht="12.75">
      <c r="C15" s="13"/>
      <c r="D15" s="20" t="str">
        <f>classi!B69</f>
        <v>-</v>
      </c>
      <c r="E15" s="21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33"/>
        <v>0</v>
      </c>
      <c r="AP15" s="24">
        <v>0</v>
      </c>
      <c r="AQ15" s="24">
        <v>0</v>
      </c>
      <c r="AR15" s="24">
        <v>0</v>
      </c>
      <c r="AS15" s="129"/>
      <c r="AT15" s="25">
        <f t="shared" si="5"/>
        <v>0</v>
      </c>
      <c r="AU15" s="24">
        <v>0</v>
      </c>
      <c r="AV15" s="24">
        <v>0</v>
      </c>
      <c r="AW15" s="24">
        <v>0</v>
      </c>
      <c r="AX15" s="129"/>
      <c r="AY15" s="25">
        <f t="shared" si="6"/>
        <v>0</v>
      </c>
      <c r="AZ15" s="26">
        <f t="shared" si="7"/>
        <v>0</v>
      </c>
      <c r="BA15" s="27">
        <v>0</v>
      </c>
      <c r="BB15" s="27">
        <v>0</v>
      </c>
      <c r="BC15" s="27">
        <v>0</v>
      </c>
      <c r="BD15" s="133"/>
      <c r="BE15" s="25">
        <f t="shared" si="8"/>
        <v>0</v>
      </c>
      <c r="BF15" s="28">
        <v>0</v>
      </c>
      <c r="BG15" s="28">
        <v>0</v>
      </c>
      <c r="BH15" s="28">
        <v>0</v>
      </c>
      <c r="BI15" s="133"/>
      <c r="BJ15" s="25">
        <f t="shared" si="9"/>
        <v>0</v>
      </c>
      <c r="BK15" s="28">
        <v>0</v>
      </c>
      <c r="BL15" s="28">
        <v>0</v>
      </c>
      <c r="BM15" s="28">
        <v>0</v>
      </c>
      <c r="BN15" s="133"/>
      <c r="BO15" s="25">
        <f t="shared" si="10"/>
        <v>0</v>
      </c>
      <c r="BP15" s="28">
        <v>0</v>
      </c>
      <c r="BQ15" s="28">
        <v>0</v>
      </c>
      <c r="BR15" s="28">
        <v>0</v>
      </c>
      <c r="BS15" s="133"/>
      <c r="BT15" s="25">
        <f t="shared" si="11"/>
        <v>0</v>
      </c>
      <c r="BU15" s="29">
        <v>0</v>
      </c>
      <c r="BV15" s="29">
        <v>0</v>
      </c>
      <c r="BW15" s="29">
        <v>0</v>
      </c>
      <c r="BX15" s="133"/>
      <c r="BY15" s="25">
        <f t="shared" si="12"/>
        <v>0</v>
      </c>
      <c r="BZ15" s="29">
        <v>0</v>
      </c>
      <c r="CA15" s="29">
        <v>0</v>
      </c>
      <c r="CB15" s="29">
        <v>0</v>
      </c>
      <c r="CC15" s="135"/>
      <c r="CD15" s="107">
        <f t="shared" si="13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2"/>
        <v>0</v>
      </c>
      <c r="DE15" s="177">
        <f t="shared" si="32"/>
        <v>0</v>
      </c>
      <c r="DF15" s="177">
        <f t="shared" si="32"/>
        <v>0</v>
      </c>
      <c r="DG15" s="149">
        <f t="shared" si="31"/>
        <v>0</v>
      </c>
      <c r="DH15" s="30">
        <f t="shared" si="14"/>
        <v>0</v>
      </c>
      <c r="DI15" s="31">
        <f t="shared" si="15"/>
        <v>0</v>
      </c>
      <c r="DJ15" s="87">
        <f t="shared" si="16"/>
        <v>2</v>
      </c>
      <c r="DK15" s="80">
        <f t="shared" si="17"/>
        <v>0</v>
      </c>
      <c r="DL15" s="32">
        <f t="shared" si="18"/>
        <v>0</v>
      </c>
      <c r="DM15" s="33">
        <f t="shared" si="19"/>
        <v>2</v>
      </c>
      <c r="DN15" s="32">
        <f t="shared" si="20"/>
        <v>0</v>
      </c>
      <c r="DO15" s="32">
        <f t="shared" si="21"/>
        <v>0</v>
      </c>
      <c r="DP15" s="33">
        <f t="shared" si="22"/>
        <v>2</v>
      </c>
      <c r="DQ15" s="34">
        <f t="shared" si="23"/>
        <v>0</v>
      </c>
      <c r="DR15" s="34">
        <f t="shared" si="24"/>
        <v>0</v>
      </c>
      <c r="DS15" s="33">
        <f t="shared" si="25"/>
        <v>2</v>
      </c>
      <c r="DT15" s="34">
        <f t="shared" si="26"/>
        <v>0</v>
      </c>
      <c r="DU15" s="34">
        <f t="shared" si="27"/>
        <v>0</v>
      </c>
      <c r="DV15" s="33">
        <f t="shared" si="28"/>
        <v>20</v>
      </c>
      <c r="DW15" s="34">
        <f>IF(DV15&lt;&gt;20,RANK(DV15,$DV$4:$DV$23,1)+COUNTIF(DV$4:DV15,DV15)-1,20)</f>
        <v>20</v>
      </c>
      <c r="DX15" s="35">
        <f t="shared" si="29"/>
        <v>0</v>
      </c>
      <c r="DY15" s="81" t="str">
        <f t="shared" si="30"/>
        <v>-</v>
      </c>
      <c r="DZ15" s="13"/>
    </row>
    <row r="16" spans="3:130" ht="12.75">
      <c r="C16" s="13"/>
      <c r="D16" s="20" t="str">
        <f>classi!B70</f>
        <v>-</v>
      </c>
      <c r="E16" s="21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33"/>
        <v>0</v>
      </c>
      <c r="AP16" s="24">
        <v>0</v>
      </c>
      <c r="AQ16" s="24">
        <v>0</v>
      </c>
      <c r="AR16" s="24">
        <v>0</v>
      </c>
      <c r="AS16" s="129"/>
      <c r="AT16" s="25">
        <f t="shared" si="5"/>
        <v>0</v>
      </c>
      <c r="AU16" s="24">
        <v>0</v>
      </c>
      <c r="AV16" s="24">
        <v>0</v>
      </c>
      <c r="AW16" s="24">
        <v>0</v>
      </c>
      <c r="AX16" s="129"/>
      <c r="AY16" s="25">
        <f t="shared" si="6"/>
        <v>0</v>
      </c>
      <c r="AZ16" s="26">
        <f t="shared" si="7"/>
        <v>0</v>
      </c>
      <c r="BA16" s="27">
        <v>0</v>
      </c>
      <c r="BB16" s="27">
        <v>0</v>
      </c>
      <c r="BC16" s="27">
        <v>0</v>
      </c>
      <c r="BD16" s="133"/>
      <c r="BE16" s="25">
        <f t="shared" si="8"/>
        <v>0</v>
      </c>
      <c r="BF16" s="28">
        <v>0</v>
      </c>
      <c r="BG16" s="28">
        <v>0</v>
      </c>
      <c r="BH16" s="28">
        <v>0</v>
      </c>
      <c r="BI16" s="133"/>
      <c r="BJ16" s="25">
        <f t="shared" si="9"/>
        <v>0</v>
      </c>
      <c r="BK16" s="28">
        <v>0</v>
      </c>
      <c r="BL16" s="28">
        <v>0</v>
      </c>
      <c r="BM16" s="28">
        <v>0</v>
      </c>
      <c r="BN16" s="133"/>
      <c r="BO16" s="25">
        <f t="shared" si="10"/>
        <v>0</v>
      </c>
      <c r="BP16" s="28">
        <v>0</v>
      </c>
      <c r="BQ16" s="28">
        <v>0</v>
      </c>
      <c r="BR16" s="28">
        <v>0</v>
      </c>
      <c r="BS16" s="133"/>
      <c r="BT16" s="25">
        <f t="shared" si="11"/>
        <v>0</v>
      </c>
      <c r="BU16" s="29">
        <v>0</v>
      </c>
      <c r="BV16" s="29">
        <v>0</v>
      </c>
      <c r="BW16" s="29">
        <v>0</v>
      </c>
      <c r="BX16" s="133"/>
      <c r="BY16" s="25">
        <f t="shared" si="12"/>
        <v>0</v>
      </c>
      <c r="BZ16" s="29">
        <v>0</v>
      </c>
      <c r="CA16" s="29">
        <v>0</v>
      </c>
      <c r="CB16" s="29">
        <v>0</v>
      </c>
      <c r="CC16" s="135"/>
      <c r="CD16" s="107">
        <f t="shared" si="13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2"/>
        <v>0</v>
      </c>
      <c r="DE16" s="177">
        <f t="shared" si="32"/>
        <v>0</v>
      </c>
      <c r="DF16" s="177">
        <f t="shared" si="32"/>
        <v>0</v>
      </c>
      <c r="DG16" s="149">
        <f t="shared" si="31"/>
        <v>0</v>
      </c>
      <c r="DH16" s="30">
        <f t="shared" si="14"/>
        <v>0</v>
      </c>
      <c r="DI16" s="31">
        <f t="shared" si="15"/>
        <v>0</v>
      </c>
      <c r="DJ16" s="87">
        <f t="shared" si="16"/>
        <v>2</v>
      </c>
      <c r="DK16" s="80">
        <f t="shared" si="17"/>
        <v>0</v>
      </c>
      <c r="DL16" s="32">
        <f t="shared" si="18"/>
        <v>0</v>
      </c>
      <c r="DM16" s="33">
        <f t="shared" si="19"/>
        <v>2</v>
      </c>
      <c r="DN16" s="32">
        <f t="shared" si="20"/>
        <v>0</v>
      </c>
      <c r="DO16" s="32">
        <f t="shared" si="21"/>
        <v>0</v>
      </c>
      <c r="DP16" s="33">
        <f t="shared" si="22"/>
        <v>2</v>
      </c>
      <c r="DQ16" s="34">
        <f t="shared" si="23"/>
        <v>0</v>
      </c>
      <c r="DR16" s="34">
        <f t="shared" si="24"/>
        <v>0</v>
      </c>
      <c r="DS16" s="33">
        <f t="shared" si="25"/>
        <v>2</v>
      </c>
      <c r="DT16" s="34">
        <f t="shared" si="26"/>
        <v>0</v>
      </c>
      <c r="DU16" s="34">
        <f t="shared" si="27"/>
        <v>0</v>
      </c>
      <c r="DV16" s="33">
        <f t="shared" si="28"/>
        <v>20</v>
      </c>
      <c r="DW16" s="34">
        <f>IF(DV16&lt;&gt;20,RANK(DV16,$DV$4:$DV$23,1)+COUNTIF(DV$4:DV16,DV16)-1,20)</f>
        <v>20</v>
      </c>
      <c r="DX16" s="35">
        <f t="shared" si="29"/>
        <v>0</v>
      </c>
      <c r="DY16" s="81" t="str">
        <f t="shared" si="30"/>
        <v>-</v>
      </c>
      <c r="DZ16" s="13"/>
    </row>
    <row r="17" spans="3:130" ht="12.75">
      <c r="C17" s="13"/>
      <c r="D17" s="20" t="str">
        <f>classi!B71</f>
        <v>-</v>
      </c>
      <c r="E17" s="21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33"/>
        <v>0</v>
      </c>
      <c r="AP17" s="24">
        <v>0</v>
      </c>
      <c r="AQ17" s="24">
        <v>0</v>
      </c>
      <c r="AR17" s="24">
        <v>0</v>
      </c>
      <c r="AS17" s="129"/>
      <c r="AT17" s="25">
        <f t="shared" si="5"/>
        <v>0</v>
      </c>
      <c r="AU17" s="24">
        <v>0</v>
      </c>
      <c r="AV17" s="24">
        <v>0</v>
      </c>
      <c r="AW17" s="24">
        <v>0</v>
      </c>
      <c r="AX17" s="129"/>
      <c r="AY17" s="25">
        <f t="shared" si="6"/>
        <v>0</v>
      </c>
      <c r="AZ17" s="26">
        <f t="shared" si="7"/>
        <v>0</v>
      </c>
      <c r="BA17" s="27">
        <v>0</v>
      </c>
      <c r="BB17" s="27">
        <v>0</v>
      </c>
      <c r="BC17" s="27">
        <v>0</v>
      </c>
      <c r="BD17" s="133"/>
      <c r="BE17" s="25">
        <f t="shared" si="8"/>
        <v>0</v>
      </c>
      <c r="BF17" s="28">
        <v>0</v>
      </c>
      <c r="BG17" s="28">
        <v>0</v>
      </c>
      <c r="BH17" s="28">
        <v>0</v>
      </c>
      <c r="BI17" s="133"/>
      <c r="BJ17" s="25">
        <f t="shared" si="9"/>
        <v>0</v>
      </c>
      <c r="BK17" s="28">
        <v>0</v>
      </c>
      <c r="BL17" s="28">
        <v>0</v>
      </c>
      <c r="BM17" s="28">
        <v>0</v>
      </c>
      <c r="BN17" s="133"/>
      <c r="BO17" s="25">
        <f t="shared" si="10"/>
        <v>0</v>
      </c>
      <c r="BP17" s="28">
        <v>0</v>
      </c>
      <c r="BQ17" s="28">
        <v>0</v>
      </c>
      <c r="BR17" s="28">
        <v>0</v>
      </c>
      <c r="BS17" s="133"/>
      <c r="BT17" s="25">
        <f t="shared" si="11"/>
        <v>0</v>
      </c>
      <c r="BU17" s="29">
        <v>0</v>
      </c>
      <c r="BV17" s="29">
        <v>0</v>
      </c>
      <c r="BW17" s="29">
        <v>0</v>
      </c>
      <c r="BX17" s="133"/>
      <c r="BY17" s="25">
        <f t="shared" si="12"/>
        <v>0</v>
      </c>
      <c r="BZ17" s="29">
        <v>0</v>
      </c>
      <c r="CA17" s="29">
        <v>0</v>
      </c>
      <c r="CB17" s="29">
        <v>0</v>
      </c>
      <c r="CC17" s="135"/>
      <c r="CD17" s="107">
        <f t="shared" si="13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2"/>
        <v>0</v>
      </c>
      <c r="DE17" s="177">
        <f t="shared" si="32"/>
        <v>0</v>
      </c>
      <c r="DF17" s="177">
        <f t="shared" si="32"/>
        <v>0</v>
      </c>
      <c r="DG17" s="149">
        <f t="shared" si="31"/>
        <v>0</v>
      </c>
      <c r="DH17" s="30">
        <f t="shared" si="14"/>
        <v>0</v>
      </c>
      <c r="DI17" s="31">
        <f t="shared" si="15"/>
        <v>0</v>
      </c>
      <c r="DJ17" s="87">
        <f t="shared" si="16"/>
        <v>2</v>
      </c>
      <c r="DK17" s="80">
        <f t="shared" si="17"/>
        <v>0</v>
      </c>
      <c r="DL17" s="32">
        <f t="shared" si="18"/>
        <v>0</v>
      </c>
      <c r="DM17" s="33">
        <f t="shared" si="19"/>
        <v>2</v>
      </c>
      <c r="DN17" s="32">
        <f t="shared" si="20"/>
        <v>0</v>
      </c>
      <c r="DO17" s="32">
        <f t="shared" si="21"/>
        <v>0</v>
      </c>
      <c r="DP17" s="33">
        <f t="shared" si="22"/>
        <v>2</v>
      </c>
      <c r="DQ17" s="34">
        <f t="shared" si="23"/>
        <v>0</v>
      </c>
      <c r="DR17" s="34">
        <f t="shared" si="24"/>
        <v>0</v>
      </c>
      <c r="DS17" s="33">
        <f t="shared" si="25"/>
        <v>2</v>
      </c>
      <c r="DT17" s="34">
        <f t="shared" si="26"/>
        <v>0</v>
      </c>
      <c r="DU17" s="34">
        <f t="shared" si="27"/>
        <v>0</v>
      </c>
      <c r="DV17" s="33">
        <f t="shared" si="28"/>
        <v>20</v>
      </c>
      <c r="DW17" s="34">
        <f>IF(DV17&lt;&gt;20,RANK(DV17,$DV$4:$DV$23,1)+COUNTIF(DV$4:DV17,DV17)-1,20)</f>
        <v>20</v>
      </c>
      <c r="DX17" s="35">
        <f t="shared" si="29"/>
        <v>0</v>
      </c>
      <c r="DY17" s="81" t="str">
        <f t="shared" si="30"/>
        <v>-</v>
      </c>
      <c r="DZ17" s="13"/>
    </row>
    <row r="18" spans="3:130" ht="12.75">
      <c r="C18" s="13"/>
      <c r="D18" s="20" t="str">
        <f>classi!B72</f>
        <v>-</v>
      </c>
      <c r="E18" s="21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33"/>
        <v>0</v>
      </c>
      <c r="AP18" s="24">
        <v>0</v>
      </c>
      <c r="AQ18" s="24">
        <v>0</v>
      </c>
      <c r="AR18" s="24">
        <v>0</v>
      </c>
      <c r="AS18" s="129"/>
      <c r="AT18" s="25">
        <f t="shared" si="5"/>
        <v>0</v>
      </c>
      <c r="AU18" s="24">
        <v>0</v>
      </c>
      <c r="AV18" s="24">
        <v>0</v>
      </c>
      <c r="AW18" s="24">
        <v>0</v>
      </c>
      <c r="AX18" s="129"/>
      <c r="AY18" s="25">
        <f t="shared" si="6"/>
        <v>0</v>
      </c>
      <c r="AZ18" s="26">
        <f t="shared" si="7"/>
        <v>0</v>
      </c>
      <c r="BA18" s="27">
        <v>0</v>
      </c>
      <c r="BB18" s="27">
        <v>0</v>
      </c>
      <c r="BC18" s="27">
        <v>0</v>
      </c>
      <c r="BD18" s="133"/>
      <c r="BE18" s="25">
        <f t="shared" si="8"/>
        <v>0</v>
      </c>
      <c r="BF18" s="28">
        <v>0</v>
      </c>
      <c r="BG18" s="28">
        <v>0</v>
      </c>
      <c r="BH18" s="28">
        <v>0</v>
      </c>
      <c r="BI18" s="133"/>
      <c r="BJ18" s="25">
        <f t="shared" si="9"/>
        <v>0</v>
      </c>
      <c r="BK18" s="28">
        <v>0</v>
      </c>
      <c r="BL18" s="28">
        <v>0</v>
      </c>
      <c r="BM18" s="28">
        <v>0</v>
      </c>
      <c r="BN18" s="133"/>
      <c r="BO18" s="25">
        <f t="shared" si="10"/>
        <v>0</v>
      </c>
      <c r="BP18" s="28">
        <v>0</v>
      </c>
      <c r="BQ18" s="28">
        <v>0</v>
      </c>
      <c r="BR18" s="28">
        <v>0</v>
      </c>
      <c r="BS18" s="133"/>
      <c r="BT18" s="25">
        <f t="shared" si="11"/>
        <v>0</v>
      </c>
      <c r="BU18" s="29">
        <v>0</v>
      </c>
      <c r="BV18" s="29">
        <v>0</v>
      </c>
      <c r="BW18" s="29">
        <v>0</v>
      </c>
      <c r="BX18" s="133"/>
      <c r="BY18" s="25">
        <f t="shared" si="12"/>
        <v>0</v>
      </c>
      <c r="BZ18" s="29">
        <v>0</v>
      </c>
      <c r="CA18" s="29">
        <v>0</v>
      </c>
      <c r="CB18" s="29">
        <v>0</v>
      </c>
      <c r="CC18" s="135"/>
      <c r="CD18" s="107">
        <f t="shared" si="13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2"/>
        <v>0</v>
      </c>
      <c r="DE18" s="177">
        <f t="shared" si="32"/>
        <v>0</v>
      </c>
      <c r="DF18" s="177">
        <f t="shared" si="32"/>
        <v>0</v>
      </c>
      <c r="DG18" s="149">
        <f t="shared" si="31"/>
        <v>0</v>
      </c>
      <c r="DH18" s="30">
        <f t="shared" si="14"/>
        <v>0</v>
      </c>
      <c r="DI18" s="31">
        <f t="shared" si="15"/>
        <v>0</v>
      </c>
      <c r="DJ18" s="87">
        <f t="shared" si="16"/>
        <v>2</v>
      </c>
      <c r="DK18" s="80">
        <f t="shared" si="17"/>
        <v>0</v>
      </c>
      <c r="DL18" s="32">
        <f t="shared" si="18"/>
        <v>0</v>
      </c>
      <c r="DM18" s="33">
        <f t="shared" si="19"/>
        <v>2</v>
      </c>
      <c r="DN18" s="32">
        <f t="shared" si="20"/>
        <v>0</v>
      </c>
      <c r="DO18" s="32">
        <f t="shared" si="21"/>
        <v>0</v>
      </c>
      <c r="DP18" s="33">
        <f t="shared" si="22"/>
        <v>2</v>
      </c>
      <c r="DQ18" s="34">
        <f t="shared" si="23"/>
        <v>0</v>
      </c>
      <c r="DR18" s="34">
        <f t="shared" si="24"/>
        <v>0</v>
      </c>
      <c r="DS18" s="33">
        <f t="shared" si="25"/>
        <v>2</v>
      </c>
      <c r="DT18" s="34">
        <f t="shared" si="26"/>
        <v>0</v>
      </c>
      <c r="DU18" s="34">
        <f t="shared" si="27"/>
        <v>0</v>
      </c>
      <c r="DV18" s="33">
        <f t="shared" si="28"/>
        <v>20</v>
      </c>
      <c r="DW18" s="34">
        <f>IF(DV18&lt;&gt;20,RANK(DV18,$DV$4:$DV$23,1)+COUNTIF(DV$4:DV18,DV18)-1,20)</f>
        <v>20</v>
      </c>
      <c r="DX18" s="35">
        <f t="shared" si="29"/>
        <v>0</v>
      </c>
      <c r="DY18" s="81" t="str">
        <f t="shared" si="30"/>
        <v>-</v>
      </c>
      <c r="DZ18" s="13"/>
    </row>
    <row r="19" spans="3:130" ht="12.75">
      <c r="C19" s="13"/>
      <c r="D19" s="20" t="str">
        <f>classi!B73</f>
        <v>-</v>
      </c>
      <c r="E19" s="21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33"/>
        <v>0</v>
      </c>
      <c r="AP19" s="24">
        <v>0</v>
      </c>
      <c r="AQ19" s="24">
        <v>0</v>
      </c>
      <c r="AR19" s="24">
        <v>0</v>
      </c>
      <c r="AS19" s="129"/>
      <c r="AT19" s="25">
        <f t="shared" si="5"/>
        <v>0</v>
      </c>
      <c r="AU19" s="24">
        <v>0</v>
      </c>
      <c r="AV19" s="24">
        <v>0</v>
      </c>
      <c r="AW19" s="24">
        <v>0</v>
      </c>
      <c r="AX19" s="129"/>
      <c r="AY19" s="25">
        <f t="shared" si="6"/>
        <v>0</v>
      </c>
      <c r="AZ19" s="26">
        <f t="shared" si="7"/>
        <v>0</v>
      </c>
      <c r="BA19" s="27">
        <v>0</v>
      </c>
      <c r="BB19" s="27">
        <v>0</v>
      </c>
      <c r="BC19" s="27">
        <v>0</v>
      </c>
      <c r="BD19" s="133"/>
      <c r="BE19" s="25">
        <f t="shared" si="8"/>
        <v>0</v>
      </c>
      <c r="BF19" s="28">
        <v>0</v>
      </c>
      <c r="BG19" s="28">
        <v>0</v>
      </c>
      <c r="BH19" s="28">
        <v>0</v>
      </c>
      <c r="BI19" s="133"/>
      <c r="BJ19" s="25">
        <f t="shared" si="9"/>
        <v>0</v>
      </c>
      <c r="BK19" s="28">
        <v>0</v>
      </c>
      <c r="BL19" s="28">
        <v>0</v>
      </c>
      <c r="BM19" s="28">
        <v>0</v>
      </c>
      <c r="BN19" s="133"/>
      <c r="BO19" s="25">
        <f t="shared" si="10"/>
        <v>0</v>
      </c>
      <c r="BP19" s="28">
        <v>0</v>
      </c>
      <c r="BQ19" s="28">
        <v>0</v>
      </c>
      <c r="BR19" s="28">
        <v>0</v>
      </c>
      <c r="BS19" s="133"/>
      <c r="BT19" s="25">
        <f t="shared" si="11"/>
        <v>0</v>
      </c>
      <c r="BU19" s="29">
        <v>0</v>
      </c>
      <c r="BV19" s="29">
        <v>0</v>
      </c>
      <c r="BW19" s="29">
        <v>0</v>
      </c>
      <c r="BX19" s="133"/>
      <c r="BY19" s="25">
        <f t="shared" si="12"/>
        <v>0</v>
      </c>
      <c r="BZ19" s="29">
        <v>0</v>
      </c>
      <c r="CA19" s="29">
        <v>0</v>
      </c>
      <c r="CB19" s="29">
        <v>0</v>
      </c>
      <c r="CC19" s="135"/>
      <c r="CD19" s="107">
        <f t="shared" si="13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2"/>
        <v>0</v>
      </c>
      <c r="DE19" s="177">
        <f t="shared" si="32"/>
        <v>0</v>
      </c>
      <c r="DF19" s="177">
        <f t="shared" si="32"/>
        <v>0</v>
      </c>
      <c r="DG19" s="149">
        <f t="shared" si="31"/>
        <v>0</v>
      </c>
      <c r="DH19" s="30">
        <f t="shared" si="14"/>
        <v>0</v>
      </c>
      <c r="DI19" s="31">
        <f t="shared" si="15"/>
        <v>0</v>
      </c>
      <c r="DJ19" s="87">
        <f t="shared" si="16"/>
        <v>2</v>
      </c>
      <c r="DK19" s="80">
        <f t="shared" si="17"/>
        <v>0</v>
      </c>
      <c r="DL19" s="32">
        <f t="shared" si="18"/>
        <v>0</v>
      </c>
      <c r="DM19" s="33">
        <f t="shared" si="19"/>
        <v>2</v>
      </c>
      <c r="DN19" s="32">
        <f t="shared" si="20"/>
        <v>0</v>
      </c>
      <c r="DO19" s="32">
        <f t="shared" si="21"/>
        <v>0</v>
      </c>
      <c r="DP19" s="33">
        <f t="shared" si="22"/>
        <v>2</v>
      </c>
      <c r="DQ19" s="34">
        <f t="shared" si="23"/>
        <v>0</v>
      </c>
      <c r="DR19" s="34">
        <f t="shared" si="24"/>
        <v>0</v>
      </c>
      <c r="DS19" s="33">
        <f t="shared" si="25"/>
        <v>2</v>
      </c>
      <c r="DT19" s="34">
        <f t="shared" si="26"/>
        <v>0</v>
      </c>
      <c r="DU19" s="34">
        <f t="shared" si="27"/>
        <v>0</v>
      </c>
      <c r="DV19" s="33">
        <f t="shared" si="28"/>
        <v>20</v>
      </c>
      <c r="DW19" s="34">
        <f>IF(DV19&lt;&gt;20,RANK(DV19,$DV$4:$DV$23,1)+COUNTIF(DV$4:DV19,DV19)-1,20)</f>
        <v>20</v>
      </c>
      <c r="DX19" s="35">
        <f t="shared" si="29"/>
        <v>0</v>
      </c>
      <c r="DY19" s="81" t="str">
        <f t="shared" si="30"/>
        <v>-</v>
      </c>
      <c r="DZ19" s="13"/>
    </row>
    <row r="20" spans="3:130" ht="12.75">
      <c r="C20" s="13"/>
      <c r="D20" s="20" t="str">
        <f>classi!B74</f>
        <v>-</v>
      </c>
      <c r="E20" s="21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33"/>
        <v>0</v>
      </c>
      <c r="AP20" s="24">
        <v>0</v>
      </c>
      <c r="AQ20" s="24">
        <v>0</v>
      </c>
      <c r="AR20" s="24">
        <v>0</v>
      </c>
      <c r="AS20" s="129"/>
      <c r="AT20" s="25">
        <f t="shared" si="5"/>
        <v>0</v>
      </c>
      <c r="AU20" s="24">
        <v>0</v>
      </c>
      <c r="AV20" s="24">
        <v>0</v>
      </c>
      <c r="AW20" s="24">
        <v>0</v>
      </c>
      <c r="AX20" s="129"/>
      <c r="AY20" s="25">
        <f t="shared" si="6"/>
        <v>0</v>
      </c>
      <c r="AZ20" s="26">
        <f t="shared" si="7"/>
        <v>0</v>
      </c>
      <c r="BA20" s="27">
        <v>0</v>
      </c>
      <c r="BB20" s="27">
        <v>0</v>
      </c>
      <c r="BC20" s="27">
        <v>0</v>
      </c>
      <c r="BD20" s="133"/>
      <c r="BE20" s="25">
        <f t="shared" si="8"/>
        <v>0</v>
      </c>
      <c r="BF20" s="28">
        <v>0</v>
      </c>
      <c r="BG20" s="28">
        <v>0</v>
      </c>
      <c r="BH20" s="28">
        <v>0</v>
      </c>
      <c r="BI20" s="133"/>
      <c r="BJ20" s="25">
        <f t="shared" si="9"/>
        <v>0</v>
      </c>
      <c r="BK20" s="28">
        <v>0</v>
      </c>
      <c r="BL20" s="28">
        <v>0</v>
      </c>
      <c r="BM20" s="28">
        <v>0</v>
      </c>
      <c r="BN20" s="133"/>
      <c r="BO20" s="25">
        <f t="shared" si="10"/>
        <v>0</v>
      </c>
      <c r="BP20" s="28">
        <v>0</v>
      </c>
      <c r="BQ20" s="28">
        <v>0</v>
      </c>
      <c r="BR20" s="28">
        <v>0</v>
      </c>
      <c r="BS20" s="133"/>
      <c r="BT20" s="25">
        <f t="shared" si="11"/>
        <v>0</v>
      </c>
      <c r="BU20" s="29">
        <v>0</v>
      </c>
      <c r="BV20" s="29">
        <v>0</v>
      </c>
      <c r="BW20" s="29">
        <v>0</v>
      </c>
      <c r="BX20" s="133"/>
      <c r="BY20" s="25">
        <f t="shared" si="12"/>
        <v>0</v>
      </c>
      <c r="BZ20" s="29">
        <v>0</v>
      </c>
      <c r="CA20" s="29">
        <v>0</v>
      </c>
      <c r="CB20" s="29">
        <v>0</v>
      </c>
      <c r="CC20" s="135"/>
      <c r="CD20" s="107">
        <f t="shared" si="13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2"/>
        <v>0</v>
      </c>
      <c r="DE20" s="177">
        <f t="shared" si="32"/>
        <v>0</v>
      </c>
      <c r="DF20" s="177">
        <f t="shared" si="32"/>
        <v>0</v>
      </c>
      <c r="DG20" s="149">
        <f t="shared" si="31"/>
        <v>0</v>
      </c>
      <c r="DH20" s="30">
        <f t="shared" si="14"/>
        <v>0</v>
      </c>
      <c r="DI20" s="31">
        <f t="shared" si="15"/>
        <v>0</v>
      </c>
      <c r="DJ20" s="87">
        <f t="shared" si="16"/>
        <v>2</v>
      </c>
      <c r="DK20" s="80">
        <f t="shared" si="17"/>
        <v>0</v>
      </c>
      <c r="DL20" s="32">
        <f t="shared" si="18"/>
        <v>0</v>
      </c>
      <c r="DM20" s="33">
        <f t="shared" si="19"/>
        <v>2</v>
      </c>
      <c r="DN20" s="32">
        <f t="shared" si="20"/>
        <v>0</v>
      </c>
      <c r="DO20" s="32">
        <f t="shared" si="21"/>
        <v>0</v>
      </c>
      <c r="DP20" s="33">
        <f t="shared" si="22"/>
        <v>2</v>
      </c>
      <c r="DQ20" s="34">
        <f t="shared" si="23"/>
        <v>0</v>
      </c>
      <c r="DR20" s="34">
        <f t="shared" si="24"/>
        <v>0</v>
      </c>
      <c r="DS20" s="33">
        <f t="shared" si="25"/>
        <v>2</v>
      </c>
      <c r="DT20" s="34">
        <f t="shared" si="26"/>
        <v>0</v>
      </c>
      <c r="DU20" s="34">
        <f t="shared" si="27"/>
        <v>0</v>
      </c>
      <c r="DV20" s="33">
        <f t="shared" si="28"/>
        <v>20</v>
      </c>
      <c r="DW20" s="34">
        <f>IF(DV20&lt;&gt;20,RANK(DV20,$DV$4:$DV$23,1)+COUNTIF(DV$4:DV20,DV20)-1,20)</f>
        <v>20</v>
      </c>
      <c r="DX20" s="35">
        <f t="shared" si="29"/>
        <v>0</v>
      </c>
      <c r="DY20" s="81" t="str">
        <f t="shared" si="30"/>
        <v>-</v>
      </c>
      <c r="DZ20" s="13"/>
    </row>
    <row r="21" spans="3:130" ht="12.75">
      <c r="C21" s="13"/>
      <c r="D21" s="20" t="str">
        <f>classi!B75</f>
        <v>-</v>
      </c>
      <c r="E21" s="21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33"/>
        <v>0</v>
      </c>
      <c r="AP21" s="24">
        <v>0</v>
      </c>
      <c r="AQ21" s="24">
        <v>0</v>
      </c>
      <c r="AR21" s="24">
        <v>0</v>
      </c>
      <c r="AS21" s="129"/>
      <c r="AT21" s="25">
        <f t="shared" si="5"/>
        <v>0</v>
      </c>
      <c r="AU21" s="24">
        <v>0</v>
      </c>
      <c r="AV21" s="24">
        <v>0</v>
      </c>
      <c r="AW21" s="24">
        <v>0</v>
      </c>
      <c r="AX21" s="129"/>
      <c r="AY21" s="25">
        <f t="shared" si="6"/>
        <v>0</v>
      </c>
      <c r="AZ21" s="26">
        <f t="shared" si="7"/>
        <v>0</v>
      </c>
      <c r="BA21" s="27">
        <v>0</v>
      </c>
      <c r="BB21" s="27">
        <v>0</v>
      </c>
      <c r="BC21" s="27">
        <v>0</v>
      </c>
      <c r="BD21" s="133"/>
      <c r="BE21" s="25">
        <f t="shared" si="8"/>
        <v>0</v>
      </c>
      <c r="BF21" s="28">
        <v>0</v>
      </c>
      <c r="BG21" s="28">
        <v>0</v>
      </c>
      <c r="BH21" s="28">
        <v>0</v>
      </c>
      <c r="BI21" s="133"/>
      <c r="BJ21" s="25">
        <f t="shared" si="9"/>
        <v>0</v>
      </c>
      <c r="BK21" s="28">
        <v>0</v>
      </c>
      <c r="BL21" s="28">
        <v>0</v>
      </c>
      <c r="BM21" s="28">
        <v>0</v>
      </c>
      <c r="BN21" s="133"/>
      <c r="BO21" s="25">
        <f t="shared" si="10"/>
        <v>0</v>
      </c>
      <c r="BP21" s="28">
        <v>0</v>
      </c>
      <c r="BQ21" s="28">
        <v>0</v>
      </c>
      <c r="BR21" s="28">
        <v>0</v>
      </c>
      <c r="BS21" s="133"/>
      <c r="BT21" s="25">
        <f t="shared" si="11"/>
        <v>0</v>
      </c>
      <c r="BU21" s="29">
        <v>0</v>
      </c>
      <c r="BV21" s="29">
        <v>0</v>
      </c>
      <c r="BW21" s="29">
        <v>0</v>
      </c>
      <c r="BX21" s="133"/>
      <c r="BY21" s="25">
        <f t="shared" si="12"/>
        <v>0</v>
      </c>
      <c r="BZ21" s="29">
        <v>0</v>
      </c>
      <c r="CA21" s="29">
        <v>0</v>
      </c>
      <c r="CB21" s="29">
        <v>0</v>
      </c>
      <c r="CC21" s="135"/>
      <c r="CD21" s="107">
        <f t="shared" si="13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2"/>
        <v>0</v>
      </c>
      <c r="DE21" s="177">
        <f t="shared" si="32"/>
        <v>0</v>
      </c>
      <c r="DF21" s="177">
        <f t="shared" si="32"/>
        <v>0</v>
      </c>
      <c r="DG21" s="149">
        <f t="shared" si="31"/>
        <v>0</v>
      </c>
      <c r="DH21" s="30">
        <f t="shared" si="14"/>
        <v>0</v>
      </c>
      <c r="DI21" s="31">
        <f t="shared" si="15"/>
        <v>0</v>
      </c>
      <c r="DJ21" s="87">
        <f t="shared" si="16"/>
        <v>2</v>
      </c>
      <c r="DK21" s="80">
        <f t="shared" si="17"/>
        <v>0</v>
      </c>
      <c r="DL21" s="32">
        <f t="shared" si="18"/>
        <v>0</v>
      </c>
      <c r="DM21" s="33">
        <f t="shared" si="19"/>
        <v>2</v>
      </c>
      <c r="DN21" s="32">
        <f t="shared" si="20"/>
        <v>0</v>
      </c>
      <c r="DO21" s="32">
        <f t="shared" si="21"/>
        <v>0</v>
      </c>
      <c r="DP21" s="33">
        <f t="shared" si="22"/>
        <v>2</v>
      </c>
      <c r="DQ21" s="34">
        <f t="shared" si="23"/>
        <v>0</v>
      </c>
      <c r="DR21" s="34">
        <f t="shared" si="24"/>
        <v>0</v>
      </c>
      <c r="DS21" s="33">
        <f t="shared" si="25"/>
        <v>2</v>
      </c>
      <c r="DT21" s="34">
        <f t="shared" si="26"/>
        <v>0</v>
      </c>
      <c r="DU21" s="34">
        <f t="shared" si="27"/>
        <v>0</v>
      </c>
      <c r="DV21" s="33">
        <f t="shared" si="28"/>
        <v>20</v>
      </c>
      <c r="DW21" s="34">
        <f>IF(DV21&lt;&gt;20,RANK(DV21,$DV$4:$DV$23,1)+COUNTIF(DV$4:DV21,DV21)-1,20)</f>
        <v>20</v>
      </c>
      <c r="DX21" s="35">
        <f t="shared" si="29"/>
        <v>0</v>
      </c>
      <c r="DY21" s="81" t="str">
        <f t="shared" si="30"/>
        <v>-</v>
      </c>
      <c r="DZ21" s="13"/>
    </row>
    <row r="22" spans="3:130" ht="12.75">
      <c r="C22" s="13"/>
      <c r="D22" s="20" t="str">
        <f>classi!B76</f>
        <v>-</v>
      </c>
      <c r="E22" s="21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33"/>
        <v>0</v>
      </c>
      <c r="AP22" s="24">
        <v>0</v>
      </c>
      <c r="AQ22" s="24">
        <v>0</v>
      </c>
      <c r="AR22" s="24">
        <v>0</v>
      </c>
      <c r="AS22" s="129"/>
      <c r="AT22" s="25">
        <f t="shared" si="5"/>
        <v>0</v>
      </c>
      <c r="AU22" s="24">
        <v>0</v>
      </c>
      <c r="AV22" s="24">
        <v>0</v>
      </c>
      <c r="AW22" s="24">
        <v>0</v>
      </c>
      <c r="AX22" s="129"/>
      <c r="AY22" s="25">
        <f t="shared" si="6"/>
        <v>0</v>
      </c>
      <c r="AZ22" s="26">
        <f t="shared" si="7"/>
        <v>0</v>
      </c>
      <c r="BA22" s="27">
        <v>0</v>
      </c>
      <c r="BB22" s="27">
        <v>0</v>
      </c>
      <c r="BC22" s="27">
        <v>0</v>
      </c>
      <c r="BD22" s="133"/>
      <c r="BE22" s="25">
        <f t="shared" si="8"/>
        <v>0</v>
      </c>
      <c r="BF22" s="28">
        <v>0</v>
      </c>
      <c r="BG22" s="28">
        <v>0</v>
      </c>
      <c r="BH22" s="28">
        <v>0</v>
      </c>
      <c r="BI22" s="133"/>
      <c r="BJ22" s="25">
        <f t="shared" si="9"/>
        <v>0</v>
      </c>
      <c r="BK22" s="28">
        <v>0</v>
      </c>
      <c r="BL22" s="28">
        <v>0</v>
      </c>
      <c r="BM22" s="28">
        <v>0</v>
      </c>
      <c r="BN22" s="133"/>
      <c r="BO22" s="25">
        <f t="shared" si="10"/>
        <v>0</v>
      </c>
      <c r="BP22" s="28">
        <v>0</v>
      </c>
      <c r="BQ22" s="28">
        <v>0</v>
      </c>
      <c r="BR22" s="28">
        <v>0</v>
      </c>
      <c r="BS22" s="133"/>
      <c r="BT22" s="25">
        <f t="shared" si="11"/>
        <v>0</v>
      </c>
      <c r="BU22" s="29">
        <v>0</v>
      </c>
      <c r="BV22" s="29">
        <v>0</v>
      </c>
      <c r="BW22" s="29">
        <v>0</v>
      </c>
      <c r="BX22" s="133"/>
      <c r="BY22" s="25">
        <f t="shared" si="12"/>
        <v>0</v>
      </c>
      <c r="BZ22" s="29">
        <v>0</v>
      </c>
      <c r="CA22" s="29">
        <v>0</v>
      </c>
      <c r="CB22" s="29">
        <v>0</v>
      </c>
      <c r="CC22" s="135"/>
      <c r="CD22" s="107">
        <f t="shared" si="13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2"/>
        <v>0</v>
      </c>
      <c r="DE22" s="177">
        <f t="shared" si="32"/>
        <v>0</v>
      </c>
      <c r="DF22" s="177">
        <f t="shared" si="32"/>
        <v>0</v>
      </c>
      <c r="DG22" s="149">
        <f t="shared" si="31"/>
        <v>0</v>
      </c>
      <c r="DH22" s="30">
        <f t="shared" si="14"/>
        <v>0</v>
      </c>
      <c r="DI22" s="31">
        <f t="shared" si="15"/>
        <v>0</v>
      </c>
      <c r="DJ22" s="87">
        <f t="shared" si="16"/>
        <v>2</v>
      </c>
      <c r="DK22" s="80">
        <f t="shared" si="17"/>
        <v>0</v>
      </c>
      <c r="DL22" s="32">
        <f t="shared" si="18"/>
        <v>0</v>
      </c>
      <c r="DM22" s="33">
        <f t="shared" si="19"/>
        <v>2</v>
      </c>
      <c r="DN22" s="32">
        <f t="shared" si="20"/>
        <v>0</v>
      </c>
      <c r="DO22" s="32">
        <f t="shared" si="21"/>
        <v>0</v>
      </c>
      <c r="DP22" s="33">
        <f t="shared" si="22"/>
        <v>2</v>
      </c>
      <c r="DQ22" s="34">
        <f t="shared" si="23"/>
        <v>0</v>
      </c>
      <c r="DR22" s="34">
        <f t="shared" si="24"/>
        <v>0</v>
      </c>
      <c r="DS22" s="33">
        <f t="shared" si="25"/>
        <v>2</v>
      </c>
      <c r="DT22" s="34">
        <f t="shared" si="26"/>
        <v>0</v>
      </c>
      <c r="DU22" s="34">
        <f t="shared" si="27"/>
        <v>0</v>
      </c>
      <c r="DV22" s="33">
        <f t="shared" si="28"/>
        <v>20</v>
      </c>
      <c r="DW22" s="34">
        <f>IF(DV22&lt;&gt;20,RANK(DV22,$DV$4:$DV$23,1)+COUNTIF(DV$4:DV22,DV22)-1,20)</f>
        <v>20</v>
      </c>
      <c r="DX22" s="35">
        <f t="shared" si="29"/>
        <v>0</v>
      </c>
      <c r="DY22" s="81" t="str">
        <f t="shared" si="30"/>
        <v>-</v>
      </c>
      <c r="DZ22" s="13"/>
    </row>
    <row r="23" spans="3:130" ht="13.5" thickBot="1">
      <c r="C23" s="13"/>
      <c r="D23" s="20" t="str">
        <f>classi!B77</f>
        <v>-</v>
      </c>
      <c r="E23" s="21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33"/>
        <v>0</v>
      </c>
      <c r="AP23" s="40">
        <v>0</v>
      </c>
      <c r="AQ23" s="40">
        <v>0</v>
      </c>
      <c r="AR23" s="40">
        <v>0</v>
      </c>
      <c r="AS23" s="130"/>
      <c r="AT23" s="41">
        <f t="shared" si="5"/>
        <v>0</v>
      </c>
      <c r="AU23" s="40">
        <v>0</v>
      </c>
      <c r="AV23" s="40">
        <v>0</v>
      </c>
      <c r="AW23" s="40">
        <v>0</v>
      </c>
      <c r="AX23" s="130"/>
      <c r="AY23" s="41">
        <f t="shared" si="6"/>
        <v>0</v>
      </c>
      <c r="AZ23" s="42">
        <f t="shared" si="7"/>
        <v>0</v>
      </c>
      <c r="BA23" s="43">
        <v>0</v>
      </c>
      <c r="BB23" s="43">
        <v>0</v>
      </c>
      <c r="BC23" s="43">
        <v>0</v>
      </c>
      <c r="BD23" s="134"/>
      <c r="BE23" s="41">
        <f t="shared" si="8"/>
        <v>0</v>
      </c>
      <c r="BF23" s="44">
        <v>0</v>
      </c>
      <c r="BG23" s="44">
        <v>0</v>
      </c>
      <c r="BH23" s="44">
        <v>0</v>
      </c>
      <c r="BI23" s="134"/>
      <c r="BJ23" s="41">
        <f t="shared" si="9"/>
        <v>0</v>
      </c>
      <c r="BK23" s="44">
        <v>0</v>
      </c>
      <c r="BL23" s="44">
        <v>0</v>
      </c>
      <c r="BM23" s="44">
        <v>0</v>
      </c>
      <c r="BN23" s="134"/>
      <c r="BO23" s="41">
        <f t="shared" si="10"/>
        <v>0</v>
      </c>
      <c r="BP23" s="44">
        <v>0</v>
      </c>
      <c r="BQ23" s="44">
        <v>0</v>
      </c>
      <c r="BR23" s="44">
        <v>0</v>
      </c>
      <c r="BS23" s="134"/>
      <c r="BT23" s="41">
        <f t="shared" si="11"/>
        <v>0</v>
      </c>
      <c r="BU23" s="45">
        <v>0</v>
      </c>
      <c r="BV23" s="45">
        <v>0</v>
      </c>
      <c r="BW23" s="45">
        <v>0</v>
      </c>
      <c r="BX23" s="134"/>
      <c r="BY23" s="41">
        <f t="shared" si="12"/>
        <v>0</v>
      </c>
      <c r="BZ23" s="45">
        <v>0</v>
      </c>
      <c r="CA23" s="45">
        <v>0</v>
      </c>
      <c r="CB23" s="45">
        <v>0</v>
      </c>
      <c r="CC23" s="136"/>
      <c r="CD23" s="108">
        <f t="shared" si="13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2"/>
        <v>0</v>
      </c>
      <c r="DE23" s="179">
        <f t="shared" si="32"/>
        <v>0</v>
      </c>
      <c r="DF23" s="179">
        <f t="shared" si="32"/>
        <v>0</v>
      </c>
      <c r="DG23" s="150">
        <f t="shared" si="31"/>
        <v>0</v>
      </c>
      <c r="DH23" s="46">
        <f t="shared" si="14"/>
        <v>0</v>
      </c>
      <c r="DI23" s="47">
        <f t="shared" si="15"/>
        <v>0</v>
      </c>
      <c r="DJ23" s="88">
        <f t="shared" si="16"/>
        <v>2</v>
      </c>
      <c r="DK23" s="82">
        <f t="shared" si="17"/>
        <v>0</v>
      </c>
      <c r="DL23" s="48">
        <f t="shared" si="18"/>
        <v>0</v>
      </c>
      <c r="DM23" s="83">
        <f t="shared" si="19"/>
        <v>2</v>
      </c>
      <c r="DN23" s="48">
        <f t="shared" si="20"/>
        <v>0</v>
      </c>
      <c r="DO23" s="48">
        <f t="shared" si="21"/>
        <v>0</v>
      </c>
      <c r="DP23" s="83">
        <f t="shared" si="22"/>
        <v>2</v>
      </c>
      <c r="DQ23" s="84">
        <f t="shared" si="23"/>
        <v>0</v>
      </c>
      <c r="DR23" s="84">
        <f t="shared" si="24"/>
        <v>0</v>
      </c>
      <c r="DS23" s="83">
        <f t="shared" si="25"/>
        <v>2</v>
      </c>
      <c r="DT23" s="84">
        <f t="shared" si="26"/>
        <v>0</v>
      </c>
      <c r="DU23" s="84">
        <f t="shared" si="27"/>
        <v>0</v>
      </c>
      <c r="DV23" s="83">
        <f t="shared" si="28"/>
        <v>20</v>
      </c>
      <c r="DW23" s="84">
        <f>IF(DV23&lt;&gt;20,RANK(DV23,$DV$4:$DV$23,1)+COUNTIF(DV$4:DV23,DV23)-1,20)</f>
        <v>20</v>
      </c>
      <c r="DX23" s="85">
        <f t="shared" si="29"/>
        <v>0</v>
      </c>
      <c r="DY23" s="86" t="str">
        <f t="shared" si="30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HTM 2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6" t="s">
        <v>39</v>
      </c>
      <c r="M25" s="277"/>
      <c r="N25" s="277"/>
      <c r="O25" s="278"/>
      <c r="P25" s="276" t="s">
        <v>40</v>
      </c>
      <c r="Q25" s="279"/>
      <c r="R25" s="279"/>
      <c r="S25" s="279"/>
      <c r="T25" s="280"/>
      <c r="U25" s="276" t="s">
        <v>41</v>
      </c>
      <c r="V25" s="279"/>
      <c r="W25" s="279"/>
      <c r="X25" s="279"/>
      <c r="Y25" s="279"/>
      <c r="Z25" s="279"/>
      <c r="AA25" s="280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1" thickBot="1"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MARIA LAURA</v>
      </c>
      <c r="G27" s="101" t="str">
        <f>INDEX(G$1:G$23,MATCH(C27,$DW$1:$DW$23,0))</f>
        <v>LEONARDI</v>
      </c>
      <c r="H27" s="101" t="str">
        <f>INDEX(H$1:H$23,MATCH(C27,$DW$1:$DW$23,0))</f>
        <v>GINGER</v>
      </c>
      <c r="I27" s="100"/>
      <c r="J27" s="100"/>
      <c r="K27" s="113"/>
      <c r="L27" s="115">
        <f>INDEX(P$1:P$23,MATCH(C27,$DW$1:$DW$23,0))</f>
        <v>20.5</v>
      </c>
      <c r="M27" s="102">
        <f>INDEX(U$1:U$23,MATCH(C27,$DW$1:$DW$23,0))</f>
        <v>20</v>
      </c>
      <c r="N27" s="102">
        <f>INDEX(Z$1:Z$23,MATCH(C27,$DW$1:$DW$23,0))</f>
        <v>20.5</v>
      </c>
      <c r="O27" s="119">
        <f>INDEX(AE$1:AE$23,MATCH(C27,$DW$1:$DW$23,0))</f>
        <v>21.5</v>
      </c>
      <c r="P27" s="115">
        <f>INDEX(AJ$1:AJ$23,MATCH(C27,$DW$1:$DW$23,0))</f>
        <v>19</v>
      </c>
      <c r="Q27" s="102">
        <f>INDEX(AO$1:AO$23,MATCH(C27,$DW$1:$DW$23,0))</f>
        <v>20.5</v>
      </c>
      <c r="R27" s="102">
        <f>INDEX(AT$1:AT$23,MATCH(C27,$DW$1:$DW$23,0))</f>
        <v>21</v>
      </c>
      <c r="S27" s="119">
        <f>INDEX(AY$1:AY$23,MATCH(C27,$DW$1:$DW$23,0))</f>
        <v>20.5</v>
      </c>
      <c r="T27" s="131">
        <f>INDEX(AZ$1:AZ$23,MATCH(C27,$DW$1:$DW$23,0))</f>
        <v>163.5</v>
      </c>
      <c r="U27" s="115">
        <f>INDEX(BE$1:BE$23,MATCH(C27,$DW$1:$DW$23,0))</f>
        <v>0.45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3.5</v>
      </c>
      <c r="AA27" s="123" t="str">
        <f>INDEX(DY$1:DY$23,MATCH(C27,$DW$1:$DW$23,0))</f>
        <v>-</v>
      </c>
      <c r="AB27" s="121">
        <f>INDEX(DH$1:DH$23,MATCH(C27,$DW$1:$DW$23,0))</f>
        <v>3.95</v>
      </c>
      <c r="AC27" s="103">
        <f>INDEX(DI$1:DI$23,MATCH(C27,$DW$1:$DW$23,0))</f>
        <v>159.55</v>
      </c>
      <c r="AD27" s="104">
        <f>INDEX(D$1:D$23,MATCH(C27,$DW$1:$DW$23,0))</f>
        <v>2</v>
      </c>
      <c r="AE27" s="105">
        <f>INDEX(DX$1:DX$23,MATCH(C27,$DW$1:$DW$23,0))</f>
        <v>1</v>
      </c>
      <c r="AF27" s="106" t="str">
        <f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</sheetData>
  <sheetProtection selectLockedCells="1" selectUnlockedCells="1"/>
  <mergeCells count="29"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H1">
      <selection activeCell="AF27" sqref="AF27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0.421875" style="0" bestFit="1" customWidth="1"/>
    <col min="8" max="8" width="10.2812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6" t="s">
        <v>74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127.5</v>
      </c>
      <c r="DY3" s="92" t="s">
        <v>38</v>
      </c>
      <c r="DZ3" s="13"/>
    </row>
    <row r="4" spans="3:130" ht="12.75">
      <c r="C4" s="13"/>
      <c r="D4" s="20">
        <f>classi!B35</f>
        <v>9</v>
      </c>
      <c r="E4" s="21"/>
      <c r="F4" s="22" t="str">
        <f>classi!C35</f>
        <v>ROSALBA</v>
      </c>
      <c r="G4" s="22" t="str">
        <f>classi!D35</f>
        <v>REGIS</v>
      </c>
      <c r="H4" s="22" t="str">
        <f>classi!G35</f>
        <v>MIK</v>
      </c>
      <c r="I4" s="22"/>
      <c r="J4" s="23"/>
      <c r="K4" s="22"/>
      <c r="L4" s="24">
        <v>15</v>
      </c>
      <c r="M4" s="24">
        <v>16</v>
      </c>
      <c r="N4" s="24"/>
      <c r="O4" s="129"/>
      <c r="P4" s="25">
        <f aca="true" t="shared" si="0" ref="P4:P23">AVERAGE(L4:O4)</f>
        <v>15.5</v>
      </c>
      <c r="Q4" s="24">
        <v>17</v>
      </c>
      <c r="R4" s="24">
        <v>15</v>
      </c>
      <c r="S4" s="24"/>
      <c r="T4" s="129"/>
      <c r="U4" s="25">
        <f aca="true" t="shared" si="1" ref="U4:U23">AVERAGE(Q4:T4)</f>
        <v>16</v>
      </c>
      <c r="V4" s="24">
        <v>18</v>
      </c>
      <c r="W4" s="24">
        <v>18</v>
      </c>
      <c r="X4" s="24"/>
      <c r="Y4" s="129"/>
      <c r="Z4" s="25">
        <f aca="true" t="shared" si="2" ref="Z4:Z23">AVERAGE(V4:Y4)</f>
        <v>18</v>
      </c>
      <c r="AA4" s="24">
        <v>18</v>
      </c>
      <c r="AB4" s="24">
        <v>16</v>
      </c>
      <c r="AC4" s="24"/>
      <c r="AD4" s="129"/>
      <c r="AE4" s="25">
        <f aca="true" t="shared" si="3" ref="AE4:AE23">AVERAGE(AA4:AD4)</f>
        <v>17</v>
      </c>
      <c r="AF4" s="24">
        <v>15</v>
      </c>
      <c r="AG4" s="24">
        <v>14</v>
      </c>
      <c r="AH4" s="24"/>
      <c r="AI4" s="129"/>
      <c r="AJ4" s="25">
        <f aca="true" t="shared" si="4" ref="AJ4:AJ23">AVERAGE(AF4:AI4)</f>
        <v>14.5</v>
      </c>
      <c r="AK4" s="24">
        <v>15</v>
      </c>
      <c r="AL4" s="24">
        <v>14</v>
      </c>
      <c r="AM4" s="24"/>
      <c r="AN4" s="129"/>
      <c r="AO4" s="25">
        <f aca="true" t="shared" si="5" ref="AO4:AO23">AVERAGE(AK4:AN4)</f>
        <v>14.5</v>
      </c>
      <c r="AP4" s="24">
        <v>18</v>
      </c>
      <c r="AQ4" s="24">
        <v>16</v>
      </c>
      <c r="AR4" s="24"/>
      <c r="AS4" s="129"/>
      <c r="AT4" s="25">
        <f aca="true" t="shared" si="6" ref="AT4:AT23">AVERAGE(AP4:AS4)</f>
        <v>17</v>
      </c>
      <c r="AU4" s="24">
        <v>15</v>
      </c>
      <c r="AV4" s="24">
        <v>15</v>
      </c>
      <c r="AW4" s="24"/>
      <c r="AX4" s="129"/>
      <c r="AY4" s="25">
        <f aca="true" t="shared" si="7" ref="AY4:AY23">AVERAGE(AU4:AX4)</f>
        <v>15</v>
      </c>
      <c r="AZ4" s="26">
        <f aca="true" t="shared" si="8" ref="AZ4:AZ23">P4+U4+Z4+AE4+AJ4+AO4+AT4+AY4</f>
        <v>127.5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/>
      <c r="DG4" s="149"/>
      <c r="DH4" s="30">
        <f aca="true" t="shared" si="15" ref="DH4:DH23">BE4+BJ4+BT4+BO4+BY4+CD4</f>
        <v>0</v>
      </c>
      <c r="DI4" s="31">
        <f aca="true" t="shared" si="16" ref="DI4:DI23">AZ4-DH4</f>
        <v>127.5</v>
      </c>
      <c r="DJ4" s="87">
        <f aca="true" t="shared" si="17" ref="DJ4:DJ23">RANK(DI4,$DI$4:$DI$23,0)</f>
        <v>1</v>
      </c>
      <c r="DK4" s="80">
        <f aca="true" t="shared" si="18" ref="DK4:DK23">P4</f>
        <v>15.5</v>
      </c>
      <c r="DL4" s="32">
        <f aca="true" t="shared" si="19" ref="DL4:DL23">DI4*10^3+DK4</f>
        <v>127515.5</v>
      </c>
      <c r="DM4" s="33">
        <f aca="true" t="shared" si="20" ref="DM4:DM23">RANK(DL4,$DL$4:$DL$23,0)</f>
        <v>1</v>
      </c>
      <c r="DN4" s="32">
        <f aca="true" t="shared" si="21" ref="DN4:DN23">AJ4</f>
        <v>14.5</v>
      </c>
      <c r="DO4" s="32">
        <f aca="true" t="shared" si="22" ref="DO4:DO23">(DI4*10^3+DK4)*10^3+DN4</f>
        <v>127515514.5</v>
      </c>
      <c r="DP4" s="33">
        <f aca="true" t="shared" si="23" ref="DP4:DP23">RANK(DO4,$DO$4:$DO$23,0)</f>
        <v>1</v>
      </c>
      <c r="DQ4" s="34">
        <f aca="true" t="shared" si="24" ref="DQ4:DQ23">U4</f>
        <v>16</v>
      </c>
      <c r="DR4" s="34">
        <f aca="true" t="shared" si="25" ref="DR4:DR23">((DI4*10^3+DK4)*10^3+DN4)*10^3+DQ4</f>
        <v>127515514516</v>
      </c>
      <c r="DS4" s="33">
        <f aca="true" t="shared" si="26" ref="DS4:DS23">RANK(DR4,$DR$4:$DR$23,0)</f>
        <v>1</v>
      </c>
      <c r="DT4" s="34">
        <f aca="true" t="shared" si="27" ref="DT4:DT23">AO4</f>
        <v>14.5</v>
      </c>
      <c r="DU4" s="34">
        <f aca="true" t="shared" si="28" ref="DU4:DU23">(((DI4*10^3+DK4)*10^3+DN4)*10^3+DQ4)*10^3+DT4</f>
        <v>127515514516014.5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classi!B36</f>
        <v>-</v>
      </c>
      <c r="E5" s="21"/>
      <c r="F5" s="22">
        <f>classi!C36</f>
        <v>0</v>
      </c>
      <c r="G5" s="22">
        <f>classi!D36</f>
        <v>0</v>
      </c>
      <c r="H5" s="22">
        <f>classi!G36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7">
        <v>0</v>
      </c>
      <c r="BG5" s="27">
        <v>0</v>
      </c>
      <c r="BH5" s="27">
        <v>0</v>
      </c>
      <c r="BI5" s="133"/>
      <c r="BJ5" s="25">
        <f t="shared" si="10"/>
        <v>0</v>
      </c>
      <c r="BK5" s="27">
        <v>0</v>
      </c>
      <c r="BL5" s="27">
        <v>0</v>
      </c>
      <c r="BM5" s="27">
        <v>0</v>
      </c>
      <c r="BN5" s="133"/>
      <c r="BO5" s="25">
        <f t="shared" si="11"/>
        <v>0</v>
      </c>
      <c r="BP5" s="27">
        <v>0</v>
      </c>
      <c r="BQ5" s="27">
        <v>0</v>
      </c>
      <c r="BR5" s="27">
        <v>0</v>
      </c>
      <c r="BS5" s="133"/>
      <c r="BT5" s="25">
        <f t="shared" si="12"/>
        <v>0</v>
      </c>
      <c r="BU5" s="27">
        <v>0</v>
      </c>
      <c r="BV5" s="27">
        <v>0</v>
      </c>
      <c r="BW5" s="27">
        <v>0</v>
      </c>
      <c r="BX5" s="133"/>
      <c r="BY5" s="25">
        <f t="shared" si="13"/>
        <v>0</v>
      </c>
      <c r="BZ5" s="27">
        <v>0</v>
      </c>
      <c r="CA5" s="27">
        <v>0</v>
      </c>
      <c r="CB5" s="27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classi!B37</f>
        <v>-</v>
      </c>
      <c r="E6" s="21"/>
      <c r="F6" s="22">
        <f>classi!C37</f>
        <v>0</v>
      </c>
      <c r="G6" s="22">
        <f>classi!D37</f>
        <v>0</v>
      </c>
      <c r="H6" s="22">
        <f>classi!G37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7">
        <v>0</v>
      </c>
      <c r="BG6" s="27">
        <v>0</v>
      </c>
      <c r="BH6" s="27">
        <v>0</v>
      </c>
      <c r="BI6" s="133"/>
      <c r="BJ6" s="25">
        <f t="shared" si="10"/>
        <v>0</v>
      </c>
      <c r="BK6" s="27">
        <v>0</v>
      </c>
      <c r="BL6" s="27">
        <v>0</v>
      </c>
      <c r="BM6" s="27">
        <v>0</v>
      </c>
      <c r="BN6" s="133"/>
      <c r="BO6" s="25">
        <f t="shared" si="11"/>
        <v>0</v>
      </c>
      <c r="BP6" s="27">
        <v>0</v>
      </c>
      <c r="BQ6" s="27">
        <v>0</v>
      </c>
      <c r="BR6" s="27">
        <v>0</v>
      </c>
      <c r="BS6" s="133"/>
      <c r="BT6" s="25">
        <f t="shared" si="12"/>
        <v>0</v>
      </c>
      <c r="BU6" s="27">
        <v>0</v>
      </c>
      <c r="BV6" s="27">
        <v>0</v>
      </c>
      <c r="BW6" s="27">
        <v>0</v>
      </c>
      <c r="BX6" s="133"/>
      <c r="BY6" s="25">
        <f t="shared" si="13"/>
        <v>0</v>
      </c>
      <c r="BZ6" s="27">
        <v>0</v>
      </c>
      <c r="CA6" s="27">
        <v>0</v>
      </c>
      <c r="CB6" s="27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classi!B38</f>
        <v>-</v>
      </c>
      <c r="E7" s="21"/>
      <c r="F7" s="22">
        <f>classi!C38</f>
        <v>0</v>
      </c>
      <c r="G7" s="22">
        <f>classi!D38</f>
        <v>0</v>
      </c>
      <c r="H7" s="22">
        <f>classi!G38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7">
        <v>0</v>
      </c>
      <c r="BG7" s="27">
        <v>0</v>
      </c>
      <c r="BH7" s="27">
        <v>0</v>
      </c>
      <c r="BI7" s="133"/>
      <c r="BJ7" s="25">
        <f t="shared" si="10"/>
        <v>0</v>
      </c>
      <c r="BK7" s="27">
        <v>0</v>
      </c>
      <c r="BL7" s="27">
        <v>0</v>
      </c>
      <c r="BM7" s="27">
        <v>0</v>
      </c>
      <c r="BN7" s="133"/>
      <c r="BO7" s="25">
        <f t="shared" si="11"/>
        <v>0</v>
      </c>
      <c r="BP7" s="27">
        <v>0</v>
      </c>
      <c r="BQ7" s="27">
        <v>0</v>
      </c>
      <c r="BR7" s="27">
        <v>0</v>
      </c>
      <c r="BS7" s="133"/>
      <c r="BT7" s="25">
        <f t="shared" si="12"/>
        <v>0</v>
      </c>
      <c r="BU7" s="27">
        <v>0</v>
      </c>
      <c r="BV7" s="27">
        <v>0</v>
      </c>
      <c r="BW7" s="27">
        <v>0</v>
      </c>
      <c r="BX7" s="133"/>
      <c r="BY7" s="25">
        <f t="shared" si="13"/>
        <v>0</v>
      </c>
      <c r="BZ7" s="27">
        <v>0</v>
      </c>
      <c r="CA7" s="27">
        <v>0</v>
      </c>
      <c r="CB7" s="27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classi!B39</f>
        <v>-</v>
      </c>
      <c r="E8" s="21"/>
      <c r="F8" s="22">
        <f>classi!C39</f>
        <v>0</v>
      </c>
      <c r="G8" s="22">
        <f>classi!D39</f>
        <v>0</v>
      </c>
      <c r="H8" s="22">
        <f>classi!G39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7">
        <v>0</v>
      </c>
      <c r="BG8" s="27">
        <v>0</v>
      </c>
      <c r="BH8" s="27">
        <v>0</v>
      </c>
      <c r="BI8" s="133"/>
      <c r="BJ8" s="25">
        <f t="shared" si="10"/>
        <v>0</v>
      </c>
      <c r="BK8" s="27">
        <v>0</v>
      </c>
      <c r="BL8" s="27">
        <v>0</v>
      </c>
      <c r="BM8" s="27">
        <v>0</v>
      </c>
      <c r="BN8" s="133"/>
      <c r="BO8" s="25">
        <f t="shared" si="11"/>
        <v>0</v>
      </c>
      <c r="BP8" s="27">
        <v>0</v>
      </c>
      <c r="BQ8" s="27">
        <v>0</v>
      </c>
      <c r="BR8" s="27">
        <v>0</v>
      </c>
      <c r="BS8" s="133"/>
      <c r="BT8" s="25">
        <f t="shared" si="12"/>
        <v>0</v>
      </c>
      <c r="BU8" s="27">
        <v>0</v>
      </c>
      <c r="BV8" s="27">
        <v>0</v>
      </c>
      <c r="BW8" s="27">
        <v>0</v>
      </c>
      <c r="BX8" s="133"/>
      <c r="BY8" s="25">
        <f t="shared" si="13"/>
        <v>0</v>
      </c>
      <c r="BZ8" s="27">
        <v>0</v>
      </c>
      <c r="CA8" s="27">
        <v>0</v>
      </c>
      <c r="CB8" s="27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classi!B40</f>
        <v>-</v>
      </c>
      <c r="E9" s="21"/>
      <c r="F9" s="22">
        <f>classi!C40</f>
        <v>0</v>
      </c>
      <c r="G9" s="22">
        <f>classi!D40</f>
        <v>0</v>
      </c>
      <c r="H9" s="22">
        <f>classi!G40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7">
        <v>0</v>
      </c>
      <c r="BG9" s="27">
        <v>0</v>
      </c>
      <c r="BH9" s="27">
        <v>0</v>
      </c>
      <c r="BI9" s="133"/>
      <c r="BJ9" s="25">
        <f t="shared" si="10"/>
        <v>0</v>
      </c>
      <c r="BK9" s="27">
        <v>0</v>
      </c>
      <c r="BL9" s="27">
        <v>0</v>
      </c>
      <c r="BM9" s="27">
        <v>0</v>
      </c>
      <c r="BN9" s="133"/>
      <c r="BO9" s="25">
        <f t="shared" si="11"/>
        <v>0</v>
      </c>
      <c r="BP9" s="27">
        <v>0</v>
      </c>
      <c r="BQ9" s="27">
        <v>0</v>
      </c>
      <c r="BR9" s="27">
        <v>0</v>
      </c>
      <c r="BS9" s="133"/>
      <c r="BT9" s="25">
        <f t="shared" si="12"/>
        <v>0</v>
      </c>
      <c r="BU9" s="27">
        <v>0</v>
      </c>
      <c r="BV9" s="27">
        <v>0</v>
      </c>
      <c r="BW9" s="27">
        <v>0</v>
      </c>
      <c r="BX9" s="133"/>
      <c r="BY9" s="25">
        <f t="shared" si="13"/>
        <v>0</v>
      </c>
      <c r="BZ9" s="27">
        <v>0</v>
      </c>
      <c r="CA9" s="27">
        <v>0</v>
      </c>
      <c r="CB9" s="27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21"/>
      <c r="F10" s="22">
        <f>classi!C41</f>
        <v>0</v>
      </c>
      <c r="G10" s="22">
        <f>classi!D41</f>
        <v>0</v>
      </c>
      <c r="H10" s="22">
        <f>classi!G41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7">
        <v>0</v>
      </c>
      <c r="BG10" s="27">
        <v>0</v>
      </c>
      <c r="BH10" s="27">
        <v>0</v>
      </c>
      <c r="BI10" s="133"/>
      <c r="BJ10" s="25">
        <f t="shared" si="10"/>
        <v>0</v>
      </c>
      <c r="BK10" s="27">
        <v>0</v>
      </c>
      <c r="BL10" s="27">
        <v>0</v>
      </c>
      <c r="BM10" s="27">
        <v>0</v>
      </c>
      <c r="BN10" s="133"/>
      <c r="BO10" s="25">
        <f t="shared" si="11"/>
        <v>0</v>
      </c>
      <c r="BP10" s="27">
        <v>0</v>
      </c>
      <c r="BQ10" s="27">
        <v>0</v>
      </c>
      <c r="BR10" s="27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7">
        <v>0</v>
      </c>
      <c r="CA10" s="27">
        <v>0</v>
      </c>
      <c r="CB10" s="27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21"/>
      <c r="F11" s="22">
        <f>classi!C42</f>
        <v>0</v>
      </c>
      <c r="G11" s="22">
        <f>classi!D42</f>
        <v>0</v>
      </c>
      <c r="H11" s="22">
        <f>classi!G42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7">
        <v>0</v>
      </c>
      <c r="BG11" s="27">
        <v>0</v>
      </c>
      <c r="BH11" s="27">
        <v>0</v>
      </c>
      <c r="BI11" s="133"/>
      <c r="BJ11" s="25">
        <f t="shared" si="10"/>
        <v>0</v>
      </c>
      <c r="BK11" s="27">
        <v>0</v>
      </c>
      <c r="BL11" s="27">
        <v>0</v>
      </c>
      <c r="BM11" s="27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21"/>
      <c r="F12" s="22">
        <f>classi!C43</f>
        <v>0</v>
      </c>
      <c r="G12" s="22">
        <f>classi!D43</f>
        <v>0</v>
      </c>
      <c r="H12" s="22">
        <f>classi!G43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7">
        <v>0</v>
      </c>
      <c r="BG12" s="27">
        <v>0</v>
      </c>
      <c r="BH12" s="27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21"/>
      <c r="F13" s="22">
        <f>classi!C44</f>
        <v>0</v>
      </c>
      <c r="G13" s="22">
        <f>classi!D44</f>
        <v>0</v>
      </c>
      <c r="H13" s="22">
        <f>classi!G44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21"/>
      <c r="F14" s="22">
        <f>classi!C45</f>
        <v>0</v>
      </c>
      <c r="G14" s="22">
        <f>classi!D45</f>
        <v>0</v>
      </c>
      <c r="H14" s="22">
        <f>classi!G45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21"/>
      <c r="F15" s="22">
        <f>classi!C46</f>
        <v>0</v>
      </c>
      <c r="G15" s="22">
        <f>classi!D46</f>
        <v>0</v>
      </c>
      <c r="H15" s="22">
        <f>classi!G46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21"/>
      <c r="F16" s="22">
        <f>classi!C47</f>
        <v>0</v>
      </c>
      <c r="G16" s="22">
        <f>classi!D47</f>
        <v>0</v>
      </c>
      <c r="H16" s="22">
        <f>classi!G47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21"/>
      <c r="F17" s="22">
        <f>classi!C48</f>
        <v>0</v>
      </c>
      <c r="G17" s="22">
        <f>classi!D48</f>
        <v>0</v>
      </c>
      <c r="H17" s="22">
        <f>classi!G48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21"/>
      <c r="F18" s="22">
        <f>classi!C49</f>
        <v>0</v>
      </c>
      <c r="G18" s="22">
        <f>classi!D49</f>
        <v>0</v>
      </c>
      <c r="H18" s="22">
        <f>classi!G49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21"/>
      <c r="F19" s="22">
        <f>classi!C50</f>
        <v>0</v>
      </c>
      <c r="G19" s="22">
        <f>classi!D50</f>
        <v>0</v>
      </c>
      <c r="H19" s="22">
        <f>classi!G50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21"/>
      <c r="F20" s="22">
        <f>classi!C51</f>
        <v>0</v>
      </c>
      <c r="G20" s="22">
        <f>classi!D51</f>
        <v>0</v>
      </c>
      <c r="H20" s="22">
        <f>classi!G51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21"/>
      <c r="F21" s="22">
        <f>classi!C52</f>
        <v>0</v>
      </c>
      <c r="G21" s="22">
        <f>classi!D52</f>
        <v>0</v>
      </c>
      <c r="H21" s="22">
        <f>classi!G52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21"/>
      <c r="F22" s="22">
        <f>classi!C53</f>
        <v>0</v>
      </c>
      <c r="G22" s="22">
        <f>classi!D53</f>
        <v>0</v>
      </c>
      <c r="H22" s="22">
        <f>classi!G53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classi!B54</f>
        <v>-</v>
      </c>
      <c r="E23" s="21"/>
      <c r="F23" s="22">
        <f>classi!C54</f>
        <v>0</v>
      </c>
      <c r="G23" s="22">
        <f>classi!D54</f>
        <v>0</v>
      </c>
      <c r="H23" s="22">
        <f>classi!G54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HTM 0</v>
      </c>
      <c r="E25" s="126"/>
      <c r="F25" s="126"/>
      <c r="G25" s="127"/>
      <c r="H25" s="128" t="str">
        <f>D1</f>
        <v>GARA DDI CSEN DOG TOWN PALERMO 25/05/2024</v>
      </c>
      <c r="I25" s="63"/>
      <c r="J25" s="63"/>
      <c r="K25" s="63"/>
      <c r="L25" s="276" t="s">
        <v>39</v>
      </c>
      <c r="M25" s="277"/>
      <c r="N25" s="277"/>
      <c r="O25" s="278"/>
      <c r="P25" s="276" t="s">
        <v>40</v>
      </c>
      <c r="Q25" s="279"/>
      <c r="R25" s="279"/>
      <c r="S25" s="279"/>
      <c r="T25" s="280"/>
      <c r="U25" s="276" t="s">
        <v>41</v>
      </c>
      <c r="V25" s="279"/>
      <c r="W25" s="279"/>
      <c r="X25" s="279"/>
      <c r="Y25" s="279"/>
      <c r="Z25" s="279"/>
      <c r="AA25" s="280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1" thickBot="1">
      <c r="C26" s="13"/>
      <c r="D26" s="168" t="s">
        <v>31</v>
      </c>
      <c r="E26" s="169"/>
      <c r="F26" s="170" t="s">
        <v>2</v>
      </c>
      <c r="G26" s="170" t="s">
        <v>3</v>
      </c>
      <c r="H26" s="171" t="s">
        <v>18</v>
      </c>
      <c r="I26" s="67"/>
      <c r="J26" s="67"/>
      <c r="K26" s="118"/>
      <c r="L26" s="158" t="s">
        <v>25</v>
      </c>
      <c r="M26" s="159" t="s">
        <v>42</v>
      </c>
      <c r="N26" s="159" t="s">
        <v>43</v>
      </c>
      <c r="O26" s="160" t="s">
        <v>44</v>
      </c>
      <c r="P26" s="158" t="s">
        <v>45</v>
      </c>
      <c r="Q26" s="159" t="s">
        <v>46</v>
      </c>
      <c r="R26" s="159" t="s">
        <v>47</v>
      </c>
      <c r="S26" s="159" t="s">
        <v>48</v>
      </c>
      <c r="T26" s="161" t="s">
        <v>49</v>
      </c>
      <c r="U26" s="158" t="s">
        <v>50</v>
      </c>
      <c r="V26" s="159" t="s">
        <v>51</v>
      </c>
      <c r="W26" s="159" t="s">
        <v>52</v>
      </c>
      <c r="X26" s="159" t="s">
        <v>53</v>
      </c>
      <c r="Y26" s="159" t="s">
        <v>54</v>
      </c>
      <c r="Z26" s="162" t="s">
        <v>55</v>
      </c>
      <c r="AA26" s="163" t="s">
        <v>56</v>
      </c>
      <c r="AB26" s="164" t="s">
        <v>57</v>
      </c>
      <c r="AC26" s="165" t="s">
        <v>58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ROSALBA</v>
      </c>
      <c r="G27" s="101" t="str">
        <f>INDEX(G$1:G$23,MATCH(C27,$DW$1:$DW$23,0))</f>
        <v>REGIS</v>
      </c>
      <c r="H27" s="101" t="str">
        <f>INDEX(H$1:H$23,MATCH(C27,$DW$1:$DW$23,0))</f>
        <v>MIK</v>
      </c>
      <c r="I27" s="100"/>
      <c r="J27" s="100"/>
      <c r="K27" s="113"/>
      <c r="L27" s="115">
        <f>INDEX(P$1:P$23,MATCH(C27,$DW$1:$DW$23,0))</f>
        <v>15.5</v>
      </c>
      <c r="M27" s="102">
        <f>INDEX(U$1:U$23,MATCH(C27,$DW$1:$DW$23,0))</f>
        <v>16</v>
      </c>
      <c r="N27" s="102">
        <f>INDEX(Z$1:Z$23,MATCH(C27,$DW$1:$DW$23,0))</f>
        <v>18</v>
      </c>
      <c r="O27" s="119">
        <f>INDEX(AE$1:AE$23,MATCH(C27,$DW$1:$DW$23,0))</f>
        <v>17</v>
      </c>
      <c r="P27" s="115">
        <f>INDEX(AJ$1:AJ$23,MATCH(C27,$DW$1:$DW$23,0))</f>
        <v>14.5</v>
      </c>
      <c r="Q27" s="102">
        <f>INDEX(AO$1:AO$23,MATCH(C27,$DW$1:$DW$23,0))</f>
        <v>14.5</v>
      </c>
      <c r="R27" s="102">
        <f>INDEX(AT$1:AT$23,MATCH(C27,$DW$1:$DW$23,0))</f>
        <v>17</v>
      </c>
      <c r="S27" s="119">
        <f>INDEX(AY$1:AY$23,MATCH(C27,$DW$1:$DW$23,0))</f>
        <v>15</v>
      </c>
      <c r="T27" s="131">
        <f>INDEX(AZ$1:AZ$23,MATCH(C27,$DW$1:$DW$23,0))</f>
        <v>127.5</v>
      </c>
      <c r="U27" s="115">
        <f>INDEX(BE$1:BE$23,MATCH(C27,$DW$1:$DW$23,0))</f>
        <v>0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</v>
      </c>
      <c r="AC27" s="103">
        <f>INDEX(DI$1:DI$23,MATCH(C27,$DW$1:$DW$23,0))</f>
        <v>127.5</v>
      </c>
      <c r="AD27" s="104">
        <f>INDEX(D$1:D$23,MATCH(C27,$DW$1:$DW$23,0))</f>
        <v>9</v>
      </c>
      <c r="AE27" s="105">
        <f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</sheetData>
  <sheetProtection selectLockedCells="1" selectUnlockedCells="1"/>
  <mergeCells count="29"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25" right="0.25" top="0.75" bottom="0.75" header="0.3" footer="0.3"/>
  <pageSetup horizontalDpi="300" verticalDpi="300" orientation="landscape" scale="78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D1">
      <selection activeCell="D4" sqref="D4"/>
    </sheetView>
  </sheetViews>
  <sheetFormatPr defaultColWidth="11.57421875" defaultRowHeight="12.75"/>
  <cols>
    <col min="1" max="1" width="8.00390625" style="0" hidden="1" customWidth="1"/>
    <col min="2" max="2" width="8.8515625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9.28125" style="0" bestFit="1" customWidth="1"/>
    <col min="7" max="7" width="14.140625" style="0" bestFit="1" customWidth="1"/>
    <col min="8" max="8" width="9.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4.851562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6.00390625" style="0" bestFit="1" customWidth="1"/>
    <col min="37" max="51" width="7.7109375" style="0" customWidth="1"/>
    <col min="52" max="52" width="7.0039062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3" t="str">
        <f>classi!B2</f>
        <v>GARA DDI CSEN DOG TOWN PALERMO 25/05/2024</v>
      </c>
      <c r="E1" s="264"/>
      <c r="F1" s="264"/>
      <c r="G1" s="264"/>
      <c r="H1" s="265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6" t="s">
        <v>101</v>
      </c>
      <c r="E2" s="267"/>
      <c r="F2" s="267"/>
      <c r="G2" s="267"/>
      <c r="H2" s="268"/>
      <c r="I2" s="17"/>
      <c r="J2" s="17"/>
      <c r="K2" s="17"/>
      <c r="L2" s="269" t="s">
        <v>39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1"/>
      <c r="AF2" s="269" t="s">
        <v>40</v>
      </c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3"/>
      <c r="BA2" s="274" t="s">
        <v>41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3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1" t="s">
        <v>25</v>
      </c>
      <c r="M3" s="258"/>
      <c r="N3" s="258"/>
      <c r="O3" s="258"/>
      <c r="P3" s="259"/>
      <c r="Q3" s="261" t="s">
        <v>42</v>
      </c>
      <c r="R3" s="258"/>
      <c r="S3" s="258"/>
      <c r="T3" s="258"/>
      <c r="U3" s="259"/>
      <c r="V3" s="261" t="s">
        <v>43</v>
      </c>
      <c r="W3" s="258"/>
      <c r="X3" s="258"/>
      <c r="Y3" s="258"/>
      <c r="Z3" s="259"/>
      <c r="AA3" s="261" t="s">
        <v>44</v>
      </c>
      <c r="AB3" s="258"/>
      <c r="AC3" s="258"/>
      <c r="AD3" s="258"/>
      <c r="AE3" s="259"/>
      <c r="AF3" s="261" t="s">
        <v>45</v>
      </c>
      <c r="AG3" s="258"/>
      <c r="AH3" s="258"/>
      <c r="AI3" s="258"/>
      <c r="AJ3" s="259"/>
      <c r="AK3" s="261" t="s">
        <v>46</v>
      </c>
      <c r="AL3" s="258"/>
      <c r="AM3" s="258"/>
      <c r="AN3" s="258"/>
      <c r="AO3" s="259"/>
      <c r="AP3" s="261" t="s">
        <v>47</v>
      </c>
      <c r="AQ3" s="258"/>
      <c r="AR3" s="258"/>
      <c r="AS3" s="258"/>
      <c r="AT3" s="259"/>
      <c r="AU3" s="261" t="s">
        <v>48</v>
      </c>
      <c r="AV3" s="258"/>
      <c r="AW3" s="258"/>
      <c r="AX3" s="258"/>
      <c r="AY3" s="259"/>
      <c r="AZ3" s="153" t="s">
        <v>29</v>
      </c>
      <c r="BA3" s="261" t="s">
        <v>50</v>
      </c>
      <c r="BB3" s="258"/>
      <c r="BC3" s="258"/>
      <c r="BD3" s="258"/>
      <c r="BE3" s="259"/>
      <c r="BF3" s="261" t="s">
        <v>51</v>
      </c>
      <c r="BG3" s="258"/>
      <c r="BH3" s="258"/>
      <c r="BI3" s="258"/>
      <c r="BJ3" s="259"/>
      <c r="BK3" s="261" t="s">
        <v>52</v>
      </c>
      <c r="BL3" s="258"/>
      <c r="BM3" s="258"/>
      <c r="BN3" s="258"/>
      <c r="BO3" s="259"/>
      <c r="BP3" s="261" t="s">
        <v>53</v>
      </c>
      <c r="BQ3" s="258"/>
      <c r="BR3" s="258"/>
      <c r="BS3" s="258"/>
      <c r="BT3" s="259"/>
      <c r="BU3" s="261" t="s">
        <v>60</v>
      </c>
      <c r="BV3" s="258"/>
      <c r="BW3" s="258"/>
      <c r="BX3" s="258"/>
      <c r="BY3" s="259"/>
      <c r="BZ3" s="261" t="s">
        <v>61</v>
      </c>
      <c r="CA3" s="258"/>
      <c r="CB3" s="258"/>
      <c r="CC3" s="258"/>
      <c r="CD3" s="258"/>
      <c r="CE3" s="260" t="s">
        <v>62</v>
      </c>
      <c r="CF3" s="258"/>
      <c r="CG3" s="258"/>
      <c r="CH3" s="259"/>
      <c r="CI3" s="261" t="s">
        <v>63</v>
      </c>
      <c r="CJ3" s="258"/>
      <c r="CK3" s="258"/>
      <c r="CL3" s="259"/>
      <c r="CM3" s="261" t="s">
        <v>64</v>
      </c>
      <c r="CN3" s="258"/>
      <c r="CO3" s="258"/>
      <c r="CP3" s="259"/>
      <c r="CQ3" s="261" t="s">
        <v>65</v>
      </c>
      <c r="CR3" s="258"/>
      <c r="CS3" s="258"/>
      <c r="CT3" s="259"/>
      <c r="CU3" s="261" t="s">
        <v>66</v>
      </c>
      <c r="CV3" s="258"/>
      <c r="CW3" s="258"/>
      <c r="CX3" s="259"/>
      <c r="CY3" s="261" t="s">
        <v>67</v>
      </c>
      <c r="CZ3" s="258"/>
      <c r="DA3" s="258"/>
      <c r="DB3" s="262"/>
      <c r="DC3" s="154" t="s">
        <v>30</v>
      </c>
      <c r="DD3" s="258" t="s">
        <v>68</v>
      </c>
      <c r="DE3" s="258"/>
      <c r="DF3" s="258"/>
      <c r="DG3" s="259"/>
      <c r="DH3" s="155" t="s">
        <v>69</v>
      </c>
      <c r="DI3" s="156" t="s">
        <v>58</v>
      </c>
      <c r="DJ3" s="157" t="s">
        <v>70</v>
      </c>
      <c r="DK3" s="97" t="s">
        <v>25</v>
      </c>
      <c r="DL3" s="98" t="s">
        <v>32</v>
      </c>
      <c r="DM3" s="98" t="s">
        <v>31</v>
      </c>
      <c r="DN3" s="93" t="s">
        <v>27</v>
      </c>
      <c r="DO3" s="94" t="s">
        <v>33</v>
      </c>
      <c r="DP3" s="93" t="s">
        <v>31</v>
      </c>
      <c r="DQ3" s="95" t="s">
        <v>26</v>
      </c>
      <c r="DR3" s="95" t="s">
        <v>34</v>
      </c>
      <c r="DS3" s="95" t="s">
        <v>31</v>
      </c>
      <c r="DT3" s="96" t="s">
        <v>28</v>
      </c>
      <c r="DU3" s="96" t="s">
        <v>35</v>
      </c>
      <c r="DV3" s="89" t="s">
        <v>36</v>
      </c>
      <c r="DW3" s="90" t="s">
        <v>37</v>
      </c>
      <c r="DX3" s="91">
        <f>LARGE(DI4:DI23,1)</f>
        <v>160.5</v>
      </c>
      <c r="DY3" s="92" t="s">
        <v>38</v>
      </c>
      <c r="DZ3" s="13"/>
    </row>
    <row r="4" spans="3:130" ht="12.75">
      <c r="C4" s="13"/>
      <c r="D4" s="20">
        <f>classi!B81</f>
        <v>7</v>
      </c>
      <c r="E4" s="21"/>
      <c r="F4" s="22" t="str">
        <f>classi!C81</f>
        <v>DAVIDE</v>
      </c>
      <c r="G4" s="22" t="str">
        <f>classi!D81</f>
        <v>ALBORALETTI</v>
      </c>
      <c r="H4" s="22" t="str">
        <f>classi!G81</f>
        <v>ARYA</v>
      </c>
      <c r="I4" s="22"/>
      <c r="J4" s="23"/>
      <c r="K4" s="22"/>
      <c r="L4" s="24">
        <v>21</v>
      </c>
      <c r="M4" s="24">
        <v>21</v>
      </c>
      <c r="N4" s="24"/>
      <c r="O4" s="24"/>
      <c r="P4" s="25">
        <f aca="true" t="shared" si="0" ref="P4:P23">AVERAGE(L4:O4)</f>
        <v>21</v>
      </c>
      <c r="Q4" s="24">
        <v>20</v>
      </c>
      <c r="R4" s="24">
        <v>21</v>
      </c>
      <c r="S4" s="24"/>
      <c r="T4" s="24"/>
      <c r="U4" s="25">
        <f aca="true" t="shared" si="1" ref="U4:U23">AVERAGE(Q4:T4)</f>
        <v>20.5</v>
      </c>
      <c r="V4" s="24">
        <v>20</v>
      </c>
      <c r="W4" s="24">
        <v>22</v>
      </c>
      <c r="X4" s="24"/>
      <c r="Y4" s="24"/>
      <c r="Z4" s="25">
        <f aca="true" t="shared" si="2" ref="Z4:Z23">AVERAGE(V4:Y4)</f>
        <v>21</v>
      </c>
      <c r="AA4" s="24">
        <v>21</v>
      </c>
      <c r="AB4" s="24">
        <v>21</v>
      </c>
      <c r="AC4" s="24"/>
      <c r="AD4" s="24"/>
      <c r="AE4" s="25">
        <f aca="true" t="shared" si="3" ref="AE4:AE23">AVERAGE(AA4:AD4)</f>
        <v>21</v>
      </c>
      <c r="AF4" s="24">
        <v>19</v>
      </c>
      <c r="AG4" s="24">
        <v>21</v>
      </c>
      <c r="AH4" s="24"/>
      <c r="AI4" s="24"/>
      <c r="AJ4" s="25">
        <f aca="true" t="shared" si="4" ref="AJ4:AJ23">AVERAGE(AF4:AI4)</f>
        <v>20</v>
      </c>
      <c r="AK4" s="24">
        <v>18</v>
      </c>
      <c r="AL4" s="24">
        <v>20</v>
      </c>
      <c r="AM4" s="24"/>
      <c r="AN4" s="24"/>
      <c r="AO4" s="25">
        <f aca="true" t="shared" si="5" ref="AO4:AO23">AVERAGE(AK4:AN4)</f>
        <v>19</v>
      </c>
      <c r="AP4" s="24">
        <v>18</v>
      </c>
      <c r="AQ4" s="24">
        <v>20</v>
      </c>
      <c r="AR4" s="24"/>
      <c r="AS4" s="24"/>
      <c r="AT4" s="25">
        <f aca="true" t="shared" si="6" ref="AT4:AT23">AVERAGE(AP4:AS4)</f>
        <v>19</v>
      </c>
      <c r="AU4" s="24">
        <v>18</v>
      </c>
      <c r="AV4" s="24">
        <v>20</v>
      </c>
      <c r="AW4" s="24"/>
      <c r="AX4" s="24"/>
      <c r="AY4" s="25">
        <f aca="true" t="shared" si="7" ref="AY4:AY23">AVERAGE(AU4:AX4)</f>
        <v>19</v>
      </c>
      <c r="AZ4" s="26">
        <f aca="true" t="shared" si="8" ref="AZ4:AZ23">P4+U4+Z4+AE4+AJ4+AO4+AT4+AY4</f>
        <v>160.5</v>
      </c>
      <c r="BA4" s="27">
        <v>0</v>
      </c>
      <c r="BB4" s="27">
        <v>0</v>
      </c>
      <c r="BC4" s="27"/>
      <c r="BD4" s="27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27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27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27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27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27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1"/>
      <c r="DC4" s="111"/>
      <c r="DD4" s="176">
        <f>SUM(BA4,BF4,BK4,BP4,BU4,BZ4)</f>
        <v>0</v>
      </c>
      <c r="DE4" s="177">
        <f>SUM(BB4,BG4,BL4,BQ4,BV4,CA4)</f>
        <v>0</v>
      </c>
      <c r="DF4" s="177"/>
      <c r="DG4" s="149"/>
      <c r="DH4" s="30">
        <f aca="true" t="shared" si="15" ref="DH4:DH23">BE4+BJ4+BT4+BO4+BY4+CD4</f>
        <v>0</v>
      </c>
      <c r="DI4" s="31">
        <f aca="true" t="shared" si="16" ref="DI4:DI23">AZ4-DH4</f>
        <v>160.5</v>
      </c>
      <c r="DJ4" s="87">
        <f aca="true" t="shared" si="17" ref="DJ4:DJ23">RANK(DI4,$DI$4:$DI$23,0)</f>
        <v>1</v>
      </c>
      <c r="DK4" s="80">
        <f aca="true" t="shared" si="18" ref="DK4:DK23">P4</f>
        <v>21</v>
      </c>
      <c r="DL4" s="32">
        <f aca="true" t="shared" si="19" ref="DL4:DL23">DI4*10^3+DK4</f>
        <v>160521</v>
      </c>
      <c r="DM4" s="33">
        <f aca="true" t="shared" si="20" ref="DM4:DM23">RANK(DL4,$DL$4:$DL$23,0)</f>
        <v>1</v>
      </c>
      <c r="DN4" s="32">
        <f aca="true" t="shared" si="21" ref="DN4:DN23">AJ4</f>
        <v>20</v>
      </c>
      <c r="DO4" s="32">
        <f aca="true" t="shared" si="22" ref="DO4:DO23">(DI4*10^3+DK4)*10^3+DN4</f>
        <v>160521020</v>
      </c>
      <c r="DP4" s="33">
        <f aca="true" t="shared" si="23" ref="DP4:DP23">RANK(DO4,$DO$4:$DO$23,0)</f>
        <v>1</v>
      </c>
      <c r="DQ4" s="34">
        <f aca="true" t="shared" si="24" ref="DQ4:DQ23">U4</f>
        <v>20.5</v>
      </c>
      <c r="DR4" s="34">
        <f aca="true" t="shared" si="25" ref="DR4:DR24">((DI4*10^3+DK4)*10^3+DN4)*10^3+DQ4</f>
        <v>160521020020.5</v>
      </c>
      <c r="DS4" s="33">
        <f aca="true" t="shared" si="26" ref="DS4:DS23">RANK(DR4,$DR$4:$DR$23,0)</f>
        <v>1</v>
      </c>
      <c r="DT4" s="34">
        <f aca="true" t="shared" si="27" ref="DT4:DT23">AO4</f>
        <v>19</v>
      </c>
      <c r="DU4" s="34">
        <f aca="true" t="shared" si="28" ref="DU4:DU23">(((DI4*10^3+DK4)*10^3+DN4)*10^3+DQ4)*10^3+DT4</f>
        <v>160521020020519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classi!B82</f>
        <v>-</v>
      </c>
      <c r="E5" s="36"/>
      <c r="F5" s="22">
        <f>classi!C82</f>
        <v>0</v>
      </c>
      <c r="G5" s="22">
        <f>classi!D82</f>
        <v>0</v>
      </c>
      <c r="H5" s="22">
        <f>classi!G82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24">
        <v>0</v>
      </c>
      <c r="P5" s="25">
        <f t="shared" si="0"/>
        <v>0</v>
      </c>
      <c r="Q5" s="24">
        <v>0</v>
      </c>
      <c r="R5" s="24">
        <v>0</v>
      </c>
      <c r="S5" s="24">
        <v>0</v>
      </c>
      <c r="T5" s="24">
        <v>0</v>
      </c>
      <c r="U5" s="25">
        <f t="shared" si="1"/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2"/>
        <v>0</v>
      </c>
      <c r="AA5" s="24">
        <v>0</v>
      </c>
      <c r="AB5" s="24">
        <v>0</v>
      </c>
      <c r="AC5" s="24">
        <v>0</v>
      </c>
      <c r="AD5" s="24">
        <v>0</v>
      </c>
      <c r="AE5" s="25">
        <f t="shared" si="3"/>
        <v>0</v>
      </c>
      <c r="AF5" s="24">
        <v>0</v>
      </c>
      <c r="AG5" s="24">
        <v>0</v>
      </c>
      <c r="AH5" s="24">
        <v>0</v>
      </c>
      <c r="AI5" s="24">
        <v>0</v>
      </c>
      <c r="AJ5" s="25">
        <f t="shared" si="4"/>
        <v>0</v>
      </c>
      <c r="AK5" s="24">
        <v>0</v>
      </c>
      <c r="AL5" s="24">
        <v>0</v>
      </c>
      <c r="AM5" s="24">
        <v>0</v>
      </c>
      <c r="AN5" s="24">
        <v>0</v>
      </c>
      <c r="AO5" s="25">
        <f t="shared" si="5"/>
        <v>0</v>
      </c>
      <c r="AP5" s="24">
        <v>0</v>
      </c>
      <c r="AQ5" s="24">
        <v>0</v>
      </c>
      <c r="AR5" s="24">
        <v>0</v>
      </c>
      <c r="AS5" s="24">
        <v>0</v>
      </c>
      <c r="AT5" s="25">
        <f t="shared" si="6"/>
        <v>0</v>
      </c>
      <c r="AU5" s="24">
        <v>0</v>
      </c>
      <c r="AV5" s="24">
        <v>0</v>
      </c>
      <c r="AW5" s="24">
        <v>0</v>
      </c>
      <c r="AX5" s="24">
        <v>0</v>
      </c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27">
        <v>0</v>
      </c>
      <c r="BE5" s="25">
        <f t="shared" si="9"/>
        <v>0</v>
      </c>
      <c r="BF5" s="27">
        <v>0</v>
      </c>
      <c r="BG5" s="27">
        <v>0</v>
      </c>
      <c r="BH5" s="27">
        <v>0</v>
      </c>
      <c r="BI5" s="27">
        <v>0</v>
      </c>
      <c r="BJ5" s="25">
        <f t="shared" si="10"/>
        <v>0</v>
      </c>
      <c r="BK5" s="27">
        <v>0</v>
      </c>
      <c r="BL5" s="27">
        <v>0</v>
      </c>
      <c r="BM5" s="27">
        <v>0</v>
      </c>
      <c r="BN5" s="27">
        <v>0</v>
      </c>
      <c r="BO5" s="25">
        <f t="shared" si="11"/>
        <v>0</v>
      </c>
      <c r="BP5" s="27">
        <v>0</v>
      </c>
      <c r="BQ5" s="27">
        <v>0</v>
      </c>
      <c r="BR5" s="27">
        <v>0</v>
      </c>
      <c r="BS5" s="27">
        <v>0</v>
      </c>
      <c r="BT5" s="25">
        <f t="shared" si="12"/>
        <v>0</v>
      </c>
      <c r="BU5" s="27">
        <v>0</v>
      </c>
      <c r="BV5" s="27">
        <v>0</v>
      </c>
      <c r="BW5" s="27">
        <v>0</v>
      </c>
      <c r="BX5" s="27">
        <v>0</v>
      </c>
      <c r="BY5" s="25">
        <f t="shared" si="13"/>
        <v>0</v>
      </c>
      <c r="BZ5" s="27">
        <v>0</v>
      </c>
      <c r="CA5" s="27">
        <v>0</v>
      </c>
      <c r="CB5" s="27">
        <v>0</v>
      </c>
      <c r="CC5" s="27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1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classi!B83</f>
        <v>-</v>
      </c>
      <c r="E6" s="36"/>
      <c r="F6" s="22">
        <f>classi!C83</f>
        <v>0</v>
      </c>
      <c r="G6" s="22">
        <f>classi!D83</f>
        <v>0</v>
      </c>
      <c r="H6" s="22">
        <f>classi!G83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>
        <v>0</v>
      </c>
      <c r="P6" s="25">
        <f t="shared" si="0"/>
        <v>0</v>
      </c>
      <c r="Q6" s="24">
        <v>0</v>
      </c>
      <c r="R6" s="24">
        <v>0</v>
      </c>
      <c r="S6" s="24">
        <v>0</v>
      </c>
      <c r="T6" s="24">
        <v>0</v>
      </c>
      <c r="U6" s="25">
        <f t="shared" si="1"/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2"/>
        <v>0</v>
      </c>
      <c r="AA6" s="24">
        <v>0</v>
      </c>
      <c r="AB6" s="24">
        <v>0</v>
      </c>
      <c r="AC6" s="24">
        <v>0</v>
      </c>
      <c r="AD6" s="24">
        <v>0</v>
      </c>
      <c r="AE6" s="25">
        <f t="shared" si="3"/>
        <v>0</v>
      </c>
      <c r="AF6" s="24">
        <v>0</v>
      </c>
      <c r="AG6" s="24">
        <v>0</v>
      </c>
      <c r="AH6" s="24">
        <v>0</v>
      </c>
      <c r="AI6" s="24">
        <v>0</v>
      </c>
      <c r="AJ6" s="25">
        <f t="shared" si="4"/>
        <v>0</v>
      </c>
      <c r="AK6" s="24">
        <v>0</v>
      </c>
      <c r="AL6" s="24">
        <v>0</v>
      </c>
      <c r="AM6" s="24">
        <v>0</v>
      </c>
      <c r="AN6" s="24">
        <v>0</v>
      </c>
      <c r="AO6" s="25">
        <f t="shared" si="5"/>
        <v>0</v>
      </c>
      <c r="AP6" s="24">
        <v>0</v>
      </c>
      <c r="AQ6" s="24">
        <v>0</v>
      </c>
      <c r="AR6" s="24">
        <v>0</v>
      </c>
      <c r="AS6" s="24">
        <v>0</v>
      </c>
      <c r="AT6" s="25">
        <f t="shared" si="6"/>
        <v>0</v>
      </c>
      <c r="AU6" s="24">
        <v>0</v>
      </c>
      <c r="AV6" s="24">
        <v>0</v>
      </c>
      <c r="AW6" s="24">
        <v>0</v>
      </c>
      <c r="AX6" s="24">
        <v>0</v>
      </c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>
        <v>0</v>
      </c>
      <c r="BE6" s="25">
        <f t="shared" si="9"/>
        <v>0</v>
      </c>
      <c r="BF6" s="27">
        <v>0</v>
      </c>
      <c r="BG6" s="27">
        <v>0</v>
      </c>
      <c r="BH6" s="27">
        <v>0</v>
      </c>
      <c r="BI6" s="27">
        <v>0</v>
      </c>
      <c r="BJ6" s="25">
        <f t="shared" si="10"/>
        <v>0</v>
      </c>
      <c r="BK6" s="27">
        <v>0</v>
      </c>
      <c r="BL6" s="27">
        <v>0</v>
      </c>
      <c r="BM6" s="27">
        <v>0</v>
      </c>
      <c r="BN6" s="27">
        <v>0</v>
      </c>
      <c r="BO6" s="25">
        <f t="shared" si="11"/>
        <v>0</v>
      </c>
      <c r="BP6" s="27">
        <v>0</v>
      </c>
      <c r="BQ6" s="27">
        <v>0</v>
      </c>
      <c r="BR6" s="27">
        <v>0</v>
      </c>
      <c r="BS6" s="27">
        <v>0</v>
      </c>
      <c r="BT6" s="25">
        <f t="shared" si="12"/>
        <v>0</v>
      </c>
      <c r="BU6" s="27">
        <v>0</v>
      </c>
      <c r="BV6" s="27">
        <v>0</v>
      </c>
      <c r="BW6" s="27">
        <v>0</v>
      </c>
      <c r="BX6" s="27">
        <v>0</v>
      </c>
      <c r="BY6" s="25">
        <f t="shared" si="13"/>
        <v>0</v>
      </c>
      <c r="BZ6" s="27">
        <v>0</v>
      </c>
      <c r="CA6" s="27">
        <v>0</v>
      </c>
      <c r="CB6" s="27">
        <v>0</v>
      </c>
      <c r="CC6" s="27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1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classi!B84</f>
        <v>-</v>
      </c>
      <c r="E7" s="36"/>
      <c r="F7" s="22">
        <f>classi!C84</f>
        <v>0</v>
      </c>
      <c r="G7" s="22">
        <f>classi!D84</f>
        <v>0</v>
      </c>
      <c r="H7" s="22">
        <f>classi!G84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>
        <v>0</v>
      </c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>
        <v>0</v>
      </c>
      <c r="Z7" s="25">
        <f t="shared" si="2"/>
        <v>0</v>
      </c>
      <c r="AA7" s="24">
        <v>0</v>
      </c>
      <c r="AB7" s="24">
        <v>0</v>
      </c>
      <c r="AC7" s="24">
        <v>0</v>
      </c>
      <c r="AD7" s="24">
        <v>0</v>
      </c>
      <c r="AE7" s="25">
        <f t="shared" si="3"/>
        <v>0</v>
      </c>
      <c r="AF7" s="24">
        <v>0</v>
      </c>
      <c r="AG7" s="24">
        <v>0</v>
      </c>
      <c r="AH7" s="24">
        <v>0</v>
      </c>
      <c r="AI7" s="24">
        <v>0</v>
      </c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>
        <v>0</v>
      </c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>
        <v>0</v>
      </c>
      <c r="BE7" s="25">
        <f t="shared" si="9"/>
        <v>0</v>
      </c>
      <c r="BF7" s="27">
        <v>0</v>
      </c>
      <c r="BG7" s="27">
        <v>0</v>
      </c>
      <c r="BH7" s="27">
        <v>0</v>
      </c>
      <c r="BI7" s="27">
        <v>0</v>
      </c>
      <c r="BJ7" s="25">
        <f t="shared" si="10"/>
        <v>0</v>
      </c>
      <c r="BK7" s="27">
        <v>0</v>
      </c>
      <c r="BL7" s="27">
        <v>0</v>
      </c>
      <c r="BM7" s="27">
        <v>0</v>
      </c>
      <c r="BN7" s="27">
        <v>0</v>
      </c>
      <c r="BO7" s="25">
        <f t="shared" si="11"/>
        <v>0</v>
      </c>
      <c r="BP7" s="27">
        <v>0</v>
      </c>
      <c r="BQ7" s="27">
        <v>0</v>
      </c>
      <c r="BR7" s="27">
        <v>0</v>
      </c>
      <c r="BS7" s="27">
        <v>0</v>
      </c>
      <c r="BT7" s="25">
        <f t="shared" si="12"/>
        <v>0</v>
      </c>
      <c r="BU7" s="27">
        <v>0</v>
      </c>
      <c r="BV7" s="27">
        <v>0</v>
      </c>
      <c r="BW7" s="27">
        <v>0</v>
      </c>
      <c r="BX7" s="27">
        <v>0</v>
      </c>
      <c r="BY7" s="25">
        <f t="shared" si="13"/>
        <v>0</v>
      </c>
      <c r="BZ7" s="27">
        <v>0</v>
      </c>
      <c r="CA7" s="27">
        <v>0</v>
      </c>
      <c r="CB7" s="27">
        <v>0</v>
      </c>
      <c r="CC7" s="27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1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classi!B85</f>
        <v>-</v>
      </c>
      <c r="E8" s="36"/>
      <c r="F8" s="22">
        <f>classi!C85</f>
        <v>0</v>
      </c>
      <c r="G8" s="22">
        <f>classi!D85</f>
        <v>0</v>
      </c>
      <c r="H8" s="22">
        <f>classi!G85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>
        <v>0</v>
      </c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>
        <v>0</v>
      </c>
      <c r="BE8" s="25">
        <f t="shared" si="9"/>
        <v>0</v>
      </c>
      <c r="BF8" s="27">
        <v>0</v>
      </c>
      <c r="BG8" s="27">
        <v>0</v>
      </c>
      <c r="BH8" s="27">
        <v>0</v>
      </c>
      <c r="BI8" s="27">
        <v>0</v>
      </c>
      <c r="BJ8" s="25">
        <f t="shared" si="10"/>
        <v>0</v>
      </c>
      <c r="BK8" s="27">
        <v>0</v>
      </c>
      <c r="BL8" s="27">
        <v>0</v>
      </c>
      <c r="BM8" s="27">
        <v>0</v>
      </c>
      <c r="BN8" s="27">
        <v>0</v>
      </c>
      <c r="BO8" s="25">
        <f t="shared" si="11"/>
        <v>0</v>
      </c>
      <c r="BP8" s="27">
        <v>0</v>
      </c>
      <c r="BQ8" s="27">
        <v>0</v>
      </c>
      <c r="BR8" s="27">
        <v>0</v>
      </c>
      <c r="BS8" s="27">
        <v>0</v>
      </c>
      <c r="BT8" s="25">
        <f t="shared" si="12"/>
        <v>0</v>
      </c>
      <c r="BU8" s="27">
        <v>0</v>
      </c>
      <c r="BV8" s="27">
        <v>0</v>
      </c>
      <c r="BW8" s="27">
        <v>0</v>
      </c>
      <c r="BX8" s="27">
        <v>0</v>
      </c>
      <c r="BY8" s="25">
        <f t="shared" si="13"/>
        <v>0</v>
      </c>
      <c r="BZ8" s="27">
        <v>0</v>
      </c>
      <c r="CA8" s="27">
        <v>0</v>
      </c>
      <c r="CB8" s="27">
        <v>0</v>
      </c>
      <c r="CC8" s="27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1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classi!B86</f>
        <v>-</v>
      </c>
      <c r="E9" s="36"/>
      <c r="F9" s="22">
        <f>classi!C86</f>
        <v>0</v>
      </c>
      <c r="G9" s="22">
        <f>classi!D86</f>
        <v>0</v>
      </c>
      <c r="H9" s="22">
        <f>classi!G86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7">
        <v>0</v>
      </c>
      <c r="BG9" s="27">
        <v>0</v>
      </c>
      <c r="BH9" s="27">
        <v>0</v>
      </c>
      <c r="BI9" s="27">
        <v>0</v>
      </c>
      <c r="BJ9" s="25">
        <f t="shared" si="10"/>
        <v>0</v>
      </c>
      <c r="BK9" s="27">
        <v>0</v>
      </c>
      <c r="BL9" s="27">
        <v>0</v>
      </c>
      <c r="BM9" s="27">
        <v>0</v>
      </c>
      <c r="BN9" s="27">
        <v>0</v>
      </c>
      <c r="BO9" s="25">
        <f t="shared" si="11"/>
        <v>0</v>
      </c>
      <c r="BP9" s="27">
        <v>0</v>
      </c>
      <c r="BQ9" s="27">
        <v>0</v>
      </c>
      <c r="BR9" s="27">
        <v>0</v>
      </c>
      <c r="BS9" s="27">
        <v>0</v>
      </c>
      <c r="BT9" s="25">
        <f t="shared" si="12"/>
        <v>0</v>
      </c>
      <c r="BU9" s="27">
        <v>0</v>
      </c>
      <c r="BV9" s="27">
        <v>0</v>
      </c>
      <c r="BW9" s="27">
        <v>0</v>
      </c>
      <c r="BX9" s="27">
        <v>0</v>
      </c>
      <c r="BY9" s="25">
        <f t="shared" si="13"/>
        <v>0</v>
      </c>
      <c r="BZ9" s="27">
        <v>0</v>
      </c>
      <c r="CA9" s="27">
        <v>0</v>
      </c>
      <c r="CB9" s="27">
        <v>0</v>
      </c>
      <c r="CC9" s="27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1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classi!B87</f>
        <v>-</v>
      </c>
      <c r="E10" s="36"/>
      <c r="F10" s="22">
        <f>classi!C87</f>
        <v>0</v>
      </c>
      <c r="G10" s="22">
        <f>classi!D87</f>
        <v>0</v>
      </c>
      <c r="H10" s="22">
        <f>classi!G87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7">
        <v>0</v>
      </c>
      <c r="BG10" s="27">
        <v>0</v>
      </c>
      <c r="BH10" s="27">
        <v>0</v>
      </c>
      <c r="BI10" s="27">
        <v>0</v>
      </c>
      <c r="BJ10" s="25">
        <f t="shared" si="10"/>
        <v>0</v>
      </c>
      <c r="BK10" s="27">
        <v>0</v>
      </c>
      <c r="BL10" s="27">
        <v>0</v>
      </c>
      <c r="BM10" s="27">
        <v>0</v>
      </c>
      <c r="BN10" s="27">
        <v>0</v>
      </c>
      <c r="BO10" s="25">
        <f t="shared" si="11"/>
        <v>0</v>
      </c>
      <c r="BP10" s="27">
        <v>0</v>
      </c>
      <c r="BQ10" s="27">
        <v>0</v>
      </c>
      <c r="BR10" s="27">
        <v>0</v>
      </c>
      <c r="BS10" s="27">
        <v>0</v>
      </c>
      <c r="BT10" s="25">
        <f t="shared" si="12"/>
        <v>0</v>
      </c>
      <c r="BU10" s="27">
        <v>0</v>
      </c>
      <c r="BV10" s="27">
        <v>0</v>
      </c>
      <c r="BW10" s="27">
        <v>0</v>
      </c>
      <c r="BX10" s="27">
        <v>0</v>
      </c>
      <c r="BY10" s="25">
        <f t="shared" si="13"/>
        <v>0</v>
      </c>
      <c r="BZ10" s="27">
        <v>0</v>
      </c>
      <c r="CA10" s="27">
        <v>0</v>
      </c>
      <c r="CB10" s="27">
        <v>0</v>
      </c>
      <c r="CC10" s="27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1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classi!B88</f>
        <v>-</v>
      </c>
      <c r="E11" s="36"/>
      <c r="F11" s="22">
        <f>classi!C88</f>
        <v>0</v>
      </c>
      <c r="G11" s="22">
        <f>classi!D88</f>
        <v>0</v>
      </c>
      <c r="H11" s="22">
        <f>classi!G88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7">
        <v>0</v>
      </c>
      <c r="BG11" s="27">
        <v>0</v>
      </c>
      <c r="BH11" s="27">
        <v>0</v>
      </c>
      <c r="BI11" s="27">
        <v>0</v>
      </c>
      <c r="BJ11" s="25">
        <f t="shared" si="10"/>
        <v>0</v>
      </c>
      <c r="BK11" s="27">
        <v>0</v>
      </c>
      <c r="BL11" s="27">
        <v>0</v>
      </c>
      <c r="BM11" s="27">
        <v>0</v>
      </c>
      <c r="BN11" s="27">
        <v>0</v>
      </c>
      <c r="BO11" s="25">
        <f t="shared" si="11"/>
        <v>0</v>
      </c>
      <c r="BP11" s="27">
        <v>0</v>
      </c>
      <c r="BQ11" s="27">
        <v>0</v>
      </c>
      <c r="BR11" s="27">
        <v>0</v>
      </c>
      <c r="BS11" s="27">
        <v>0</v>
      </c>
      <c r="BT11" s="25">
        <f t="shared" si="12"/>
        <v>0</v>
      </c>
      <c r="BU11" s="27">
        <v>0</v>
      </c>
      <c r="BV11" s="27">
        <v>0</v>
      </c>
      <c r="BW11" s="27">
        <v>0</v>
      </c>
      <c r="BX11" s="27">
        <v>0</v>
      </c>
      <c r="BY11" s="25">
        <f t="shared" si="13"/>
        <v>0</v>
      </c>
      <c r="BZ11" s="27">
        <v>0</v>
      </c>
      <c r="CA11" s="27">
        <v>0</v>
      </c>
      <c r="CB11" s="27">
        <v>0</v>
      </c>
      <c r="CC11" s="27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1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classi!B89</f>
        <v>-</v>
      </c>
      <c r="E12" s="36"/>
      <c r="F12" s="22">
        <f>classi!C89</f>
        <v>0</v>
      </c>
      <c r="G12" s="22">
        <f>classi!D89</f>
        <v>0</v>
      </c>
      <c r="H12" s="22">
        <f>classi!G89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7">
        <v>0</v>
      </c>
      <c r="BG12" s="27">
        <v>0</v>
      </c>
      <c r="BH12" s="27">
        <v>0</v>
      </c>
      <c r="BI12" s="27">
        <v>0</v>
      </c>
      <c r="BJ12" s="25">
        <f t="shared" si="10"/>
        <v>0</v>
      </c>
      <c r="BK12" s="27">
        <v>0</v>
      </c>
      <c r="BL12" s="27">
        <v>0</v>
      </c>
      <c r="BM12" s="27">
        <v>0</v>
      </c>
      <c r="BN12" s="27">
        <v>0</v>
      </c>
      <c r="BO12" s="25">
        <f t="shared" si="11"/>
        <v>0</v>
      </c>
      <c r="BP12" s="27">
        <v>0</v>
      </c>
      <c r="BQ12" s="27">
        <v>0</v>
      </c>
      <c r="BR12" s="27">
        <v>0</v>
      </c>
      <c r="BS12" s="27">
        <v>0</v>
      </c>
      <c r="BT12" s="25">
        <f t="shared" si="12"/>
        <v>0</v>
      </c>
      <c r="BU12" s="27">
        <v>0</v>
      </c>
      <c r="BV12" s="27">
        <v>0</v>
      </c>
      <c r="BW12" s="27">
        <v>0</v>
      </c>
      <c r="BX12" s="27">
        <v>0</v>
      </c>
      <c r="BY12" s="25">
        <f t="shared" si="13"/>
        <v>0</v>
      </c>
      <c r="BZ12" s="27">
        <v>0</v>
      </c>
      <c r="CA12" s="27">
        <v>0</v>
      </c>
      <c r="CB12" s="27">
        <v>0</v>
      </c>
      <c r="CC12" s="27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1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classi!B90</f>
        <v>-</v>
      </c>
      <c r="E13" s="36"/>
      <c r="F13" s="22">
        <f>classi!C90</f>
        <v>0</v>
      </c>
      <c r="G13" s="22">
        <f>classi!D90</f>
        <v>0</v>
      </c>
      <c r="H13" s="22">
        <f>classi!G90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7">
        <v>0</v>
      </c>
      <c r="BG13" s="27">
        <v>0</v>
      </c>
      <c r="BH13" s="27">
        <v>0</v>
      </c>
      <c r="BI13" s="27">
        <v>0</v>
      </c>
      <c r="BJ13" s="25">
        <f t="shared" si="10"/>
        <v>0</v>
      </c>
      <c r="BK13" s="27">
        <v>0</v>
      </c>
      <c r="BL13" s="27">
        <v>0</v>
      </c>
      <c r="BM13" s="27">
        <v>0</v>
      </c>
      <c r="BN13" s="27">
        <v>0</v>
      </c>
      <c r="BO13" s="25">
        <f t="shared" si="11"/>
        <v>0</v>
      </c>
      <c r="BP13" s="27">
        <v>0</v>
      </c>
      <c r="BQ13" s="27">
        <v>0</v>
      </c>
      <c r="BR13" s="27">
        <v>0</v>
      </c>
      <c r="BS13" s="27">
        <v>0</v>
      </c>
      <c r="BT13" s="25">
        <f t="shared" si="12"/>
        <v>0</v>
      </c>
      <c r="BU13" s="27">
        <v>0</v>
      </c>
      <c r="BV13" s="27">
        <v>0</v>
      </c>
      <c r="BW13" s="27">
        <v>0</v>
      </c>
      <c r="BX13" s="27">
        <v>0</v>
      </c>
      <c r="BY13" s="25">
        <f t="shared" si="13"/>
        <v>0</v>
      </c>
      <c r="BZ13" s="27">
        <v>0</v>
      </c>
      <c r="CA13" s="27">
        <v>0</v>
      </c>
      <c r="CB13" s="27">
        <v>0</v>
      </c>
      <c r="CC13" s="27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1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classi!B91</f>
        <v>-</v>
      </c>
      <c r="E14" s="36"/>
      <c r="F14" s="22">
        <f>classi!C91</f>
        <v>0</v>
      </c>
      <c r="G14" s="22">
        <f>classi!D91</f>
        <v>0</v>
      </c>
      <c r="H14" s="22">
        <f>classi!G91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7">
        <v>0</v>
      </c>
      <c r="BG14" s="27">
        <v>0</v>
      </c>
      <c r="BH14" s="27">
        <v>0</v>
      </c>
      <c r="BI14" s="27">
        <v>0</v>
      </c>
      <c r="BJ14" s="25">
        <f t="shared" si="10"/>
        <v>0</v>
      </c>
      <c r="BK14" s="27">
        <v>0</v>
      </c>
      <c r="BL14" s="27">
        <v>0</v>
      </c>
      <c r="BM14" s="27">
        <v>0</v>
      </c>
      <c r="BN14" s="27">
        <v>0</v>
      </c>
      <c r="BO14" s="25">
        <f t="shared" si="11"/>
        <v>0</v>
      </c>
      <c r="BP14" s="27">
        <v>0</v>
      </c>
      <c r="BQ14" s="27">
        <v>0</v>
      </c>
      <c r="BR14" s="27">
        <v>0</v>
      </c>
      <c r="BS14" s="27">
        <v>0</v>
      </c>
      <c r="BT14" s="25">
        <f t="shared" si="12"/>
        <v>0</v>
      </c>
      <c r="BU14" s="27">
        <v>0</v>
      </c>
      <c r="BV14" s="27">
        <v>0</v>
      </c>
      <c r="BW14" s="27">
        <v>0</v>
      </c>
      <c r="BX14" s="27">
        <v>0</v>
      </c>
      <c r="BY14" s="25">
        <f t="shared" si="13"/>
        <v>0</v>
      </c>
      <c r="BZ14" s="27">
        <v>0</v>
      </c>
      <c r="CA14" s="27">
        <v>0</v>
      </c>
      <c r="CB14" s="27">
        <v>0</v>
      </c>
      <c r="CC14" s="27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1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classi!B92</f>
        <v>-</v>
      </c>
      <c r="E15" s="36"/>
      <c r="F15" s="22">
        <f>classi!C92</f>
        <v>0</v>
      </c>
      <c r="G15" s="22">
        <f>classi!D92</f>
        <v>0</v>
      </c>
      <c r="H15" s="22">
        <f>classi!G92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7">
        <v>0</v>
      </c>
      <c r="BL15" s="27">
        <v>0</v>
      </c>
      <c r="BM15" s="27">
        <v>0</v>
      </c>
      <c r="BN15" s="27">
        <v>0</v>
      </c>
      <c r="BO15" s="25">
        <f t="shared" si="11"/>
        <v>0</v>
      </c>
      <c r="BP15" s="27">
        <v>0</v>
      </c>
      <c r="BQ15" s="27">
        <v>0</v>
      </c>
      <c r="BR15" s="27">
        <v>0</v>
      </c>
      <c r="BS15" s="27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7">
        <v>0</v>
      </c>
      <c r="CA15" s="27">
        <v>0</v>
      </c>
      <c r="CB15" s="27">
        <v>0</v>
      </c>
      <c r="CC15" s="27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1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classi!B93</f>
        <v>-</v>
      </c>
      <c r="E16" s="36"/>
      <c r="F16" s="22">
        <f>classi!C93</f>
        <v>0</v>
      </c>
      <c r="G16" s="22">
        <f>classi!D93</f>
        <v>0</v>
      </c>
      <c r="H16" s="22">
        <f>classi!G93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7">
        <v>0</v>
      </c>
      <c r="BQ16" s="27">
        <v>0</v>
      </c>
      <c r="BR16" s="27">
        <v>0</v>
      </c>
      <c r="BS16" s="27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1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classi!B94</f>
        <v>-</v>
      </c>
      <c r="E17" s="36"/>
      <c r="F17" s="22">
        <f>classi!C94</f>
        <v>0</v>
      </c>
      <c r="G17" s="22">
        <f>classi!D94</f>
        <v>0</v>
      </c>
      <c r="H17" s="22">
        <f>classi!G94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1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classi!B95</f>
        <v>-</v>
      </c>
      <c r="E18" s="36"/>
      <c r="F18" s="22">
        <f>classi!C95</f>
        <v>0</v>
      </c>
      <c r="G18" s="22">
        <f>classi!D95</f>
        <v>0</v>
      </c>
      <c r="H18" s="22">
        <f>classi!G95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1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classi!B96</f>
        <v>-</v>
      </c>
      <c r="E19" s="36"/>
      <c r="F19" s="22">
        <f>classi!C96</f>
        <v>0</v>
      </c>
      <c r="G19" s="22">
        <f>classi!D96</f>
        <v>0</v>
      </c>
      <c r="H19" s="22">
        <f>classi!G96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1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classi!B97</f>
        <v>-</v>
      </c>
      <c r="E20" s="36"/>
      <c r="F20" s="22">
        <f>classi!C97</f>
        <v>0</v>
      </c>
      <c r="G20" s="22">
        <f>classi!D97</f>
        <v>0</v>
      </c>
      <c r="H20" s="22">
        <f>classi!G97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1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classi!B98</f>
        <v>-</v>
      </c>
      <c r="E21" s="36"/>
      <c r="F21" s="22">
        <f>classi!C98</f>
        <v>0</v>
      </c>
      <c r="G21" s="22">
        <f>classi!D98</f>
        <v>0</v>
      </c>
      <c r="H21" s="22">
        <f>classi!G98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1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classi!B99</f>
        <v>-</v>
      </c>
      <c r="E22" s="36"/>
      <c r="F22" s="22">
        <f>classi!C99</f>
        <v>0</v>
      </c>
      <c r="G22" s="22">
        <f>classi!D99</f>
        <v>0</v>
      </c>
      <c r="H22" s="22">
        <f>classi!G99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1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classi!B100</f>
        <v>-</v>
      </c>
      <c r="E23" s="38"/>
      <c r="F23" s="22">
        <f>classi!C100</f>
        <v>0</v>
      </c>
      <c r="G23" s="22">
        <f>classi!D100</f>
        <v>0</v>
      </c>
      <c r="H23" s="22">
        <f>classi!G100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2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FS 3</v>
      </c>
      <c r="E27" s="126"/>
      <c r="F27" s="126"/>
      <c r="G27" s="127"/>
      <c r="H27" s="128" t="str">
        <f>D1</f>
        <v>GARA DDI CSEN DOG TOWN PALERMO 25/05/2024</v>
      </c>
      <c r="I27" s="63"/>
      <c r="J27" s="63"/>
      <c r="K27" s="63"/>
      <c r="L27" s="276" t="s">
        <v>39</v>
      </c>
      <c r="M27" s="277"/>
      <c r="N27" s="277"/>
      <c r="O27" s="278"/>
      <c r="P27" s="276" t="s">
        <v>40</v>
      </c>
      <c r="Q27" s="279"/>
      <c r="R27" s="279"/>
      <c r="S27" s="279"/>
      <c r="T27" s="280"/>
      <c r="U27" s="276" t="s">
        <v>41</v>
      </c>
      <c r="V27" s="279"/>
      <c r="W27" s="279"/>
      <c r="X27" s="279"/>
      <c r="Y27" s="279"/>
      <c r="Z27" s="279"/>
      <c r="AA27" s="280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243" t="s">
        <v>31</v>
      </c>
      <c r="E28" s="231"/>
      <c r="F28" s="232" t="s">
        <v>2</v>
      </c>
      <c r="G28" s="232" t="s">
        <v>3</v>
      </c>
      <c r="H28" s="233" t="s">
        <v>18</v>
      </c>
      <c r="I28" s="244"/>
      <c r="J28" s="244"/>
      <c r="K28" s="245"/>
      <c r="L28" s="158" t="s">
        <v>25</v>
      </c>
      <c r="M28" s="159" t="s">
        <v>42</v>
      </c>
      <c r="N28" s="159" t="s">
        <v>43</v>
      </c>
      <c r="O28" s="160" t="s">
        <v>44</v>
      </c>
      <c r="P28" s="158" t="s">
        <v>45</v>
      </c>
      <c r="Q28" s="159" t="s">
        <v>46</v>
      </c>
      <c r="R28" s="159" t="s">
        <v>47</v>
      </c>
      <c r="S28" s="159" t="s">
        <v>48</v>
      </c>
      <c r="T28" s="161" t="s">
        <v>49</v>
      </c>
      <c r="U28" s="158" t="s">
        <v>50</v>
      </c>
      <c r="V28" s="159" t="s">
        <v>51</v>
      </c>
      <c r="W28" s="159" t="s">
        <v>52</v>
      </c>
      <c r="X28" s="159" t="s">
        <v>53</v>
      </c>
      <c r="Y28" s="159" t="s">
        <v>54</v>
      </c>
      <c r="Z28" s="162" t="s">
        <v>55</v>
      </c>
      <c r="AA28" s="163" t="s">
        <v>56</v>
      </c>
      <c r="AB28" s="164" t="s">
        <v>57</v>
      </c>
      <c r="AC28" s="165" t="s">
        <v>58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DAVIDE</v>
      </c>
      <c r="G29" s="101" t="str">
        <f>INDEX(G$1:G$23,MATCH(C29,$DW$1:$DW$23,0))</f>
        <v>ALBORALETTI</v>
      </c>
      <c r="H29" s="101" t="str">
        <f>INDEX(H$1:H$23,MATCH(C29,$DW$1:$DW$23,0))</f>
        <v>ARYA</v>
      </c>
      <c r="I29" s="100"/>
      <c r="J29" s="100"/>
      <c r="K29" s="101"/>
      <c r="L29" s="102">
        <f>INDEX(P$1:P$23,MATCH(C29,$DW$1:$DW$23,0))</f>
        <v>21</v>
      </c>
      <c r="M29" s="102">
        <f>INDEX(U$1:U$23,MATCH(C29,$DW$1:$DW$23,0))</f>
        <v>20.5</v>
      </c>
      <c r="N29" s="102">
        <f>INDEX(Z$1:Z$23,MATCH(C29,$DW$1:$DW$23,0))</f>
        <v>21</v>
      </c>
      <c r="O29" s="102">
        <f>INDEX(AE$1:AE$23,MATCH(C29,$DW$1:$DW$23,0))</f>
        <v>21</v>
      </c>
      <c r="P29" s="102">
        <f>INDEX(AJ$1:AJ$23,MATCH(C29,$DW$1:$DW$23,0))</f>
        <v>20</v>
      </c>
      <c r="Q29" s="102">
        <f>INDEX(AO$1:AO$23,MATCH(C29,$DW$1:$DW$23,0))</f>
        <v>19</v>
      </c>
      <c r="R29" s="102">
        <f>INDEX(AT$1:AT$23,MATCH(C29,$DW$1:$DW$23,0))</f>
        <v>19</v>
      </c>
      <c r="S29" s="102">
        <f>INDEX(AY$1:AY$23,MATCH(C29,$DW$1:$DW$23,0))</f>
        <v>19</v>
      </c>
      <c r="T29" s="246">
        <f>INDEX(AZ$1:AZ$23,MATCH(C29,$DW$1:$DW$23,0))</f>
        <v>160.5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47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160.5</v>
      </c>
      <c r="AD29" s="104">
        <f>INDEX(D$1:D$23,MATCH(C29,$DW$1:$DW$23,0))</f>
        <v>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2</v>
      </c>
      <c r="D30" s="99" t="e">
        <f>IF(AA30="-",INDEX(DV$1:DV$23,MATCH(C30,$DW$1:$DW$23,0)),AA30)</f>
        <v>#N/A</v>
      </c>
      <c r="E30" s="100"/>
      <c r="F30" s="101" t="e">
        <f>INDEX(F$1:F$23,MATCH(C30,$DW$1:$DW$23,0))</f>
        <v>#N/A</v>
      </c>
      <c r="G30" s="101" t="e">
        <f>INDEX(G$1:G$23,MATCH(C30,$DW$1:$DW$23,0))</f>
        <v>#N/A</v>
      </c>
      <c r="H30" s="101" t="e">
        <f>INDEX(H$1:H$23,MATCH(C30,$DW$1:$DW$23,0))</f>
        <v>#N/A</v>
      </c>
      <c r="I30" s="100"/>
      <c r="J30" s="100"/>
      <c r="K30" s="101"/>
      <c r="L30" s="102" t="e">
        <f>INDEX(P$1:P$23,MATCH(C30,$DW$1:$DW$23,0))</f>
        <v>#N/A</v>
      </c>
      <c r="M30" s="102" t="e">
        <f>INDEX(U$1:U$23,MATCH(C30,$DW$1:$DW$23,0))</f>
        <v>#N/A</v>
      </c>
      <c r="N30" s="102" t="e">
        <f>INDEX(Z$1:Z$23,MATCH(C30,$DW$1:$DW$23,0))</f>
        <v>#N/A</v>
      </c>
      <c r="O30" s="102" t="e">
        <f>INDEX(AE$1:AE$23,MATCH(C30,$DW$1:$DW$23,0))</f>
        <v>#N/A</v>
      </c>
      <c r="P30" s="102" t="e">
        <f>INDEX(AJ$1:AJ$23,MATCH(C30,$DW$1:$DW$23,0))</f>
        <v>#N/A</v>
      </c>
      <c r="Q30" s="102" t="e">
        <f>INDEX(AO$1:AO$23,MATCH(C30,$DW$1:$DW$23,0))</f>
        <v>#N/A</v>
      </c>
      <c r="R30" s="102" t="e">
        <f>INDEX(AT$1:AT$23,MATCH(C30,$DW$1:$DW$23,0))</f>
        <v>#N/A</v>
      </c>
      <c r="S30" s="102" t="e">
        <f>INDEX(AY$1:AY$23,MATCH(C30,$DW$1:$DW$23,0))</f>
        <v>#N/A</v>
      </c>
      <c r="T30" s="246" t="e">
        <f>INDEX(AZ$1:AZ$23,MATCH(C30,$DW$1:$DW$23,0))</f>
        <v>#N/A</v>
      </c>
      <c r="U30" s="102" t="e">
        <f>INDEX(BE$1:BE$23,MATCH(C30,$DW$1:$DW$23,0))</f>
        <v>#N/A</v>
      </c>
      <c r="V30" s="102" t="e">
        <f>INDEX(BJ$1:BJ$23,MATCH(C30,$DW$1:$DW$23,0))</f>
        <v>#N/A</v>
      </c>
      <c r="W30" s="102" t="e">
        <f>INDEX(BO$1:BO$23,MATCH(C30,$DW$1:$DW$23,0))</f>
        <v>#N/A</v>
      </c>
      <c r="X30" s="102" t="e">
        <f>INDEX(BT$1:BT$23,MATCH(C30,$DW$1:$DW$23,0))</f>
        <v>#N/A</v>
      </c>
      <c r="Y30" s="102" t="e">
        <f>INDEX(BY$1:BY$23,MATCH(C30,$DW$1:$DW$23,0))</f>
        <v>#N/A</v>
      </c>
      <c r="Z30" s="102" t="e">
        <f>INDEX(CD$1:CD$23,MATCH(C30,$DW$1:$DW$23,0))</f>
        <v>#N/A</v>
      </c>
      <c r="AA30" s="247" t="e">
        <f>INDEX(DY$1:DY$23,MATCH(C30,$DW$1:$DW$23,0))</f>
        <v>#N/A</v>
      </c>
      <c r="AB30" s="103" t="e">
        <f>INDEX(DH$1:DH$23,MATCH(C30,$DW$1:$DW$23,0))</f>
        <v>#N/A</v>
      </c>
      <c r="AC30" s="103" t="e">
        <f>INDEX(DI$1:DI$23,MATCH(C30,$DW$1:$DW$23,0))</f>
        <v>#N/A</v>
      </c>
      <c r="AD30" s="104" t="e">
        <f>INDEX(D$1:D$23,MATCH(C30,$DW$1:$DW$23,0))</f>
        <v>#N/A</v>
      </c>
      <c r="AE30" s="105" t="e">
        <f>INDEX(DX$1:DX$23,MATCH(C30,$DW$1:$DW$23,0))</f>
        <v>#N/A</v>
      </c>
      <c r="AF30" s="106" t="e">
        <f>IF(AE30&gt;=0.85,"Point","-")</f>
        <v>#N/A</v>
      </c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CY3:DB3"/>
    <mergeCell ref="DD3:DG3"/>
    <mergeCell ref="BZ3:CD3"/>
    <mergeCell ref="CE3:CH3"/>
    <mergeCell ref="CI3:CL3"/>
    <mergeCell ref="CM3:CP3"/>
    <mergeCell ref="CQ3:CT3"/>
    <mergeCell ref="CU3:CX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laura.leonardi77@gmail.com</cp:lastModifiedBy>
  <cp:lastPrinted>2022-03-19T13:28:54Z</cp:lastPrinted>
  <dcterms:created xsi:type="dcterms:W3CDTF">2018-04-17T08:13:17Z</dcterms:created>
  <dcterms:modified xsi:type="dcterms:W3CDTF">2024-05-27T19:35:38Z</dcterms:modified>
  <cp:category/>
  <cp:version/>
  <cp:contentType/>
  <cp:contentStatus/>
</cp:coreProperties>
</file>