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16410" windowHeight="6420" activeTab="3"/>
  </bookViews>
  <sheets>
    <sheet name="classi" sheetId="1" r:id="rId1"/>
    <sheet name="HTM 1" sheetId="2" r:id="rId2"/>
    <sheet name="FS 1.1" sheetId="3" r:id="rId3"/>
    <sheet name="FS 0" sheetId="4" r:id="rId4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<sst xmlns="http://schemas.openxmlformats.org/spreadsheetml/2006/main" count="640" uniqueCount="100">
  <si>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</si>
  <si>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</si>
  <si>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</si>
  <si>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</si>
  <si>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</si>
  <si>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</si>
  <si>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</si>
  <si>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</si>
  <si>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</si>
  <si>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</si>
  <si>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</si>
  <si>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</si>
  <si>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</si>
  <si>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</si>
  <si>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</si>
  <si>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</si>
  <si>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</si>
  <si>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</si>
  <si>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</si>
  <si>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</si>
  <si>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</si>
  <si>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</si>
  <si>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</si>
  <si>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</si>
  <si>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</si>
  <si>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</si>
  <si>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</si>
  <si>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</si>
  <si>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</si>
  <si>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</si>
  <si>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</si>
  <si>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</si>
  <si>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</si>
  <si>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</si>
  <si>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</si>
  <si>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</si>
  <si>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</si>
  <si>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</si>
  <si>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</si>
  <si>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</si>
  <si>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</si>
  <si>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</si>
  <si>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</si>
  <si>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</si>
  <si>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</si>
  <si>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</si>
  <si>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</si>
  <si>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</si>
  <si>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</si>
  <si>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</si>
  <si>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</si>
  <si>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</si>
  <si>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</si>
  <si>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</si>
  <si>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</si>
  <si>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</si>
  <si>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</si>
  <si>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</si>
  <si>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</si>
  <si>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</si>
  <si>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</si>
  <si>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</si>
  <si>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</si>
  <si>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</si>
  <si>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</si>
  <si>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</si>
  <si>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</si>
  <si>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</si>
  <si>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</si>
  <si>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</si>
  <si>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</si>
  <si>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</si>
  <si>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</si>
  <si>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</si>
  <si>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</si>
  <si>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</si>
  <si>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</si>
  <si>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</si>
  <si>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SANFILIPPO</t>
  </si>
  <si>
    <t>GLORIA</t>
  </si>
  <si>
    <t>IRON</t>
  </si>
  <si>
    <t>MARIA LAURA</t>
  </si>
  <si>
    <t>LEONARDI</t>
  </si>
  <si>
    <t>GINGER</t>
  </si>
  <si>
    <t>ANDREA</t>
  </si>
  <si>
    <t>TRIMARCHI</t>
  </si>
  <si>
    <t>MUD</t>
  </si>
  <si>
    <t>SILVIA</t>
  </si>
  <si>
    <t>GARA DDI CSEN DOG TOWN PALERMO</t>
  </si>
  <si>
    <t>STEFANIA</t>
  </si>
  <si>
    <t>COSTA</t>
  </si>
  <si>
    <t>NIKY</t>
  </si>
  <si>
    <t>SICILIA</t>
  </si>
  <si>
    <t>MIA</t>
  </si>
  <si>
    <t>FRANCESCA</t>
  </si>
  <si>
    <t>RU-MA</t>
  </si>
  <si>
    <t>MINUTOLI</t>
  </si>
  <si>
    <t>RUE</t>
  </si>
  <si>
    <t>GABRIELLA</t>
  </si>
  <si>
    <t>DE MADDIS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</si>
</sst>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1" fontId="26" fillId="0" borderId="22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0" xfId="0" applyFont="1" applyFill="1" applyBorder="1" applyAlignment="1" applyProtection="1">
      <alignment horizontal="center" vertical="center"/>
      <protection hidden="1"/>
    </xf>
    <xf numFmtId="172" fontId="26" fillId="54" borderId="61" xfId="0" applyNumberFormat="1" applyFont="1" applyFill="1" applyBorder="1" applyAlignment="1" applyProtection="1">
      <alignment/>
      <protection/>
    </xf>
    <xf numFmtId="172" fontId="26" fillId="54" borderId="62" xfId="0" applyNumberFormat="1" applyFont="1" applyFill="1" applyBorder="1" applyAlignment="1" applyProtection="1">
      <alignment/>
      <protection/>
    </xf>
    <xf numFmtId="172" fontId="26" fillId="54" borderId="63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3" xfId="0" applyFont="1" applyFill="1" applyBorder="1" applyAlignment="1" applyProtection="1">
      <alignment/>
      <protection/>
    </xf>
    <xf numFmtId="0" fontId="26" fillId="0" borderId="61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2" xfId="0" applyFont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0" borderId="61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2" xfId="0" applyFont="1" applyBorder="1" applyAlignment="1" applyProtection="1">
      <alignment horizontal="left"/>
      <protection/>
    </xf>
    <xf numFmtId="0" fontId="26" fillId="0" borderId="63" xfId="0" applyFont="1" applyBorder="1" applyAlignment="1" applyProtection="1">
      <alignment horizontal="left"/>
      <protection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65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6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221">
      <selection activeCell="C242" sqref="C242:G243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40" t="s">
        <v>88</v>
      </c>
      <c r="C2" s="240"/>
      <c r="D2" s="240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41" t="s">
        <v>0</v>
      </c>
      <c r="C5" s="241"/>
      <c r="D5" s="241"/>
      <c r="E5" s="5"/>
      <c r="F5" s="5"/>
      <c r="G5" s="2"/>
    </row>
    <row r="6" spans="1:7" ht="12.75">
      <c r="A6" s="1"/>
      <c r="B6" s="241"/>
      <c r="C6" s="241"/>
      <c r="D6" s="241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7</v>
      </c>
      <c r="D11" s="188"/>
      <c r="E11" s="187"/>
      <c r="F11" s="187"/>
      <c r="G11" s="186"/>
    </row>
    <row r="12" spans="1:7" ht="15.75">
      <c r="A12" s="1"/>
      <c r="B12" s="10">
        <v>1</v>
      </c>
      <c r="C12" s="208" t="s">
        <v>81</v>
      </c>
      <c r="D12" s="209" t="s">
        <v>82</v>
      </c>
      <c r="E12" s="224"/>
      <c r="F12" s="212"/>
      <c r="G12" s="209" t="s">
        <v>83</v>
      </c>
    </row>
    <row r="13" spans="1:7" ht="15.75">
      <c r="A13" s="1"/>
      <c r="B13" s="10" t="s">
        <v>7</v>
      </c>
      <c r="C13" s="208"/>
      <c r="D13" s="209"/>
      <c r="E13" s="224"/>
      <c r="F13" s="212"/>
      <c r="G13" s="209"/>
    </row>
    <row r="14" spans="1:7" ht="15.75">
      <c r="A14" s="1"/>
      <c r="B14" s="10" t="s">
        <v>7</v>
      </c>
      <c r="C14" s="208"/>
      <c r="D14" s="209"/>
      <c r="E14" s="224"/>
      <c r="F14" s="212"/>
      <c r="G14" s="209"/>
    </row>
    <row r="15" spans="1:7" ht="15.75">
      <c r="A15" s="1"/>
      <c r="B15" s="10" t="s">
        <v>7</v>
      </c>
      <c r="C15" s="208"/>
      <c r="D15" s="209"/>
      <c r="E15" s="224"/>
      <c r="F15" s="212"/>
      <c r="G15" s="209"/>
    </row>
    <row r="16" spans="1:7" ht="15.75">
      <c r="A16" s="1"/>
      <c r="B16" s="10" t="s">
        <v>7</v>
      </c>
      <c r="C16" s="208"/>
      <c r="D16" s="209"/>
      <c r="E16" s="224"/>
      <c r="F16" s="212"/>
      <c r="G16" s="209"/>
    </row>
    <row r="17" spans="1:7" ht="15.75">
      <c r="A17" s="1"/>
      <c r="B17" s="10" t="s">
        <v>7</v>
      </c>
      <c r="C17" s="208"/>
      <c r="D17" s="209"/>
      <c r="E17" s="224"/>
      <c r="F17" s="212"/>
      <c r="G17" s="209"/>
    </row>
    <row r="18" spans="1:7" ht="15.75">
      <c r="A18" s="1"/>
      <c r="B18" s="10" t="s">
        <v>7</v>
      </c>
      <c r="C18" s="208"/>
      <c r="D18" s="209"/>
      <c r="E18" s="225"/>
      <c r="F18" s="212"/>
      <c r="G18" s="209"/>
    </row>
    <row r="19" spans="1:7" ht="15.75">
      <c r="A19" s="1"/>
      <c r="B19" s="10" t="s">
        <v>7</v>
      </c>
      <c r="C19" s="208"/>
      <c r="D19" s="209"/>
      <c r="E19" s="225"/>
      <c r="F19" s="212"/>
      <c r="G19" s="209"/>
    </row>
    <row r="20" spans="1:7" ht="15.75">
      <c r="A20" s="1"/>
      <c r="B20" s="10" t="s">
        <v>7</v>
      </c>
      <c r="C20" s="208"/>
      <c r="D20" s="209"/>
      <c r="E20" s="225"/>
      <c r="F20" s="212"/>
      <c r="G20" s="209"/>
    </row>
    <row r="21" spans="1:7" ht="15.75">
      <c r="A21" s="1"/>
      <c r="B21" s="10" t="s">
        <v>7</v>
      </c>
      <c r="C21" s="208"/>
      <c r="D21" s="209"/>
      <c r="E21" s="225"/>
      <c r="F21" s="212"/>
      <c r="G21" s="209"/>
    </row>
    <row r="22" spans="1:7" ht="15.75">
      <c r="A22" s="1"/>
      <c r="B22" s="10" t="s">
        <v>7</v>
      </c>
      <c r="C22" s="208"/>
      <c r="D22" s="209"/>
      <c r="E22" s="225"/>
      <c r="F22" s="212"/>
      <c r="G22" s="209"/>
    </row>
    <row r="23" spans="1:7" ht="15.75">
      <c r="A23" s="1"/>
      <c r="B23" s="10" t="s">
        <v>7</v>
      </c>
      <c r="C23" s="208"/>
      <c r="D23" s="209"/>
      <c r="E23" s="225"/>
      <c r="F23" s="212"/>
      <c r="G23" s="209"/>
    </row>
    <row r="24" spans="1:7" ht="15.75">
      <c r="A24" s="1"/>
      <c r="B24" s="10" t="s">
        <v>7</v>
      </c>
      <c r="C24" s="208"/>
      <c r="D24" s="209"/>
      <c r="E24" s="225"/>
      <c r="F24" s="212"/>
      <c r="G24" s="209"/>
    </row>
    <row r="25" spans="1:7" ht="15.75">
      <c r="A25" s="1"/>
      <c r="B25" s="10" t="s">
        <v>7</v>
      </c>
      <c r="C25" s="208"/>
      <c r="D25" s="209"/>
      <c r="E25" s="225"/>
      <c r="F25" s="212"/>
      <c r="G25" s="209"/>
    </row>
    <row r="26" spans="1:7" ht="15.75">
      <c r="A26" s="1"/>
      <c r="B26" s="10" t="s">
        <v>7</v>
      </c>
      <c r="C26" s="208"/>
      <c r="D26" s="209"/>
      <c r="E26" s="225"/>
      <c r="F26" s="212"/>
      <c r="G26" s="209"/>
    </row>
    <row r="27" spans="1:7" ht="15.75">
      <c r="A27" s="1"/>
      <c r="B27" s="10" t="s">
        <v>7</v>
      </c>
      <c r="C27" s="212"/>
      <c r="D27" s="213"/>
      <c r="E27" s="225"/>
      <c r="F27" s="212"/>
      <c r="G27" s="213"/>
    </row>
    <row r="28" spans="1:7" ht="15.75">
      <c r="A28" s="1"/>
      <c r="B28" s="10" t="s">
        <v>7</v>
      </c>
      <c r="C28" s="212"/>
      <c r="D28" s="213"/>
      <c r="E28" s="225"/>
      <c r="F28" s="212"/>
      <c r="G28" s="213"/>
    </row>
    <row r="29" spans="1:7" ht="15.75">
      <c r="A29" s="1"/>
      <c r="B29" s="10" t="s">
        <v>7</v>
      </c>
      <c r="C29" s="212"/>
      <c r="D29" s="213"/>
      <c r="E29" s="225"/>
      <c r="F29" s="212"/>
      <c r="G29" s="213"/>
    </row>
    <row r="30" spans="1:7" ht="15.75">
      <c r="A30" s="1"/>
      <c r="B30" s="10" t="s">
        <v>7</v>
      </c>
      <c r="C30" s="212"/>
      <c r="D30" s="213"/>
      <c r="E30" s="225"/>
      <c r="F30" s="212"/>
      <c r="G30" s="213"/>
    </row>
    <row r="31" spans="1:7" ht="15.75">
      <c r="A31" s="1"/>
      <c r="B31" s="10" t="s">
        <v>7</v>
      </c>
      <c r="C31" s="212"/>
      <c r="D31" s="213"/>
      <c r="E31" s="225"/>
      <c r="F31" s="212"/>
      <c r="G31" s="213"/>
    </row>
    <row r="32" spans="1:7" ht="15.75">
      <c r="A32" s="1"/>
      <c r="B32" s="234" t="s">
        <v>1</v>
      </c>
      <c r="C32" s="235" t="s">
        <v>2</v>
      </c>
      <c r="D32" s="236" t="s">
        <v>3</v>
      </c>
      <c r="E32" s="237"/>
      <c r="F32" s="237"/>
      <c r="G32" s="236" t="s">
        <v>4</v>
      </c>
    </row>
    <row r="33" spans="1:7" ht="15.75">
      <c r="A33" s="1"/>
      <c r="B33" s="234"/>
      <c r="C33" s="235"/>
      <c r="D33" s="236"/>
      <c r="E33" s="237"/>
      <c r="F33" s="237"/>
      <c r="G33" s="236"/>
    </row>
    <row r="34" spans="1:7" ht="15.75">
      <c r="A34" s="1"/>
      <c r="B34" s="234" t="s">
        <v>76</v>
      </c>
      <c r="C34" s="207" t="s">
        <v>6</v>
      </c>
      <c r="D34" s="238"/>
      <c r="E34" s="237"/>
      <c r="F34" s="237"/>
      <c r="G34" s="236"/>
    </row>
    <row r="35" spans="1:7" ht="15.75">
      <c r="A35" s="7"/>
      <c r="B35" s="10" t="s">
        <v>7</v>
      </c>
      <c r="C35" s="208"/>
      <c r="D35" s="209"/>
      <c r="E35" s="210"/>
      <c r="F35" s="211"/>
      <c r="G35" s="209"/>
    </row>
    <row r="36" spans="1:7" ht="15.75">
      <c r="A36" s="7"/>
      <c r="B36" s="10" t="s">
        <v>7</v>
      </c>
      <c r="C36" s="208"/>
      <c r="D36" s="209"/>
      <c r="E36" s="210"/>
      <c r="F36" s="211"/>
      <c r="G36" s="209"/>
    </row>
    <row r="37" spans="1:7" ht="15.75">
      <c r="A37" s="7"/>
      <c r="B37" s="10" t="s">
        <v>7</v>
      </c>
      <c r="C37" s="208"/>
      <c r="D37" s="209"/>
      <c r="E37" s="210"/>
      <c r="F37" s="211"/>
      <c r="G37" s="209"/>
    </row>
    <row r="38" spans="1:7" ht="15.75">
      <c r="A38" s="8"/>
      <c r="B38" s="10" t="s">
        <v>7</v>
      </c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</v>
      </c>
      <c r="C57" s="207" t="s">
        <v>6</v>
      </c>
      <c r="D57" s="188"/>
      <c r="E57" s="187"/>
      <c r="F57" s="187"/>
      <c r="G57" s="186"/>
    </row>
    <row r="58" spans="1:7" ht="15.75">
      <c r="A58" s="1"/>
      <c r="B58" s="10" t="s">
        <v>7</v>
      </c>
      <c r="C58" s="208"/>
      <c r="D58" s="209"/>
      <c r="E58" s="210"/>
      <c r="F58" s="211"/>
      <c r="G58" s="209"/>
    </row>
    <row r="59" spans="1:7" ht="15.75">
      <c r="A59" s="1"/>
      <c r="B59" s="10" t="s">
        <v>7</v>
      </c>
      <c r="C59" s="208"/>
      <c r="D59" s="209"/>
      <c r="E59" s="210"/>
      <c r="F59" s="211"/>
      <c r="G59" s="209"/>
    </row>
    <row r="60" spans="1:7" ht="15.75">
      <c r="A60" s="1"/>
      <c r="B60" s="10" t="s">
        <v>7</v>
      </c>
      <c r="C60" s="208"/>
      <c r="D60" s="209"/>
      <c r="E60" s="210"/>
      <c r="F60" s="211"/>
      <c r="G60" s="209"/>
    </row>
    <row r="61" spans="1:7" ht="15.75">
      <c r="A61" s="1"/>
      <c r="B61" s="10" t="s">
        <v>7</v>
      </c>
      <c r="C61" s="212"/>
      <c r="D61" s="213"/>
      <c r="E61" s="210"/>
      <c r="F61" s="211"/>
      <c r="G61" s="213"/>
    </row>
    <row r="62" spans="1:7" ht="15.75">
      <c r="A62" s="1"/>
      <c r="B62" s="10" t="s">
        <v>7</v>
      </c>
      <c r="C62" s="212"/>
      <c r="D62" s="213"/>
      <c r="E62" s="210"/>
      <c r="F62" s="211"/>
      <c r="G62" s="213"/>
    </row>
    <row r="63" spans="1:7" ht="15.75">
      <c r="A63" s="1"/>
      <c r="B63" s="10" t="s">
        <v>7</v>
      </c>
      <c r="C63" s="212"/>
      <c r="D63" s="213"/>
      <c r="E63" s="210"/>
      <c r="F63" s="211"/>
      <c r="G63" s="213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9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10</v>
      </c>
      <c r="F79" s="186"/>
      <c r="G79" s="186"/>
    </row>
    <row r="80" spans="1:7" ht="15.75">
      <c r="A80" s="1"/>
      <c r="B80" s="184" t="s">
        <v>11</v>
      </c>
      <c r="C80" s="207" t="s">
        <v>6</v>
      </c>
      <c r="D80" s="188"/>
      <c r="E80" s="187" t="s">
        <v>12</v>
      </c>
      <c r="F80" s="189"/>
      <c r="G80" s="186"/>
    </row>
    <row r="81" spans="1:7" ht="15.75">
      <c r="A81" s="1"/>
      <c r="B81" s="10" t="s">
        <v>7</v>
      </c>
      <c r="C81" s="208"/>
      <c r="D81" s="209"/>
      <c r="E81" s="210"/>
      <c r="F81" s="211"/>
      <c r="G81" s="209"/>
    </row>
    <row r="82" spans="1:7" ht="15.75">
      <c r="A82" s="1"/>
      <c r="B82" s="10" t="s">
        <v>7</v>
      </c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13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14</v>
      </c>
      <c r="C126" s="207" t="s">
        <v>7</v>
      </c>
      <c r="D126" s="186"/>
      <c r="E126" s="187"/>
      <c r="F126" s="187"/>
      <c r="G126" s="186"/>
    </row>
    <row r="127" spans="1:7" ht="15.75">
      <c r="A127" s="1"/>
      <c r="B127" s="10" t="s">
        <v>7</v>
      </c>
      <c r="C127" s="208"/>
      <c r="D127" s="209"/>
      <c r="E127" s="210"/>
      <c r="F127" s="211"/>
      <c r="G127" s="209"/>
    </row>
    <row r="128" spans="1:7" ht="15.75">
      <c r="A128" s="1"/>
      <c r="B128" s="10" t="s">
        <v>7</v>
      </c>
      <c r="C128" s="208"/>
      <c r="D128" s="209"/>
      <c r="E128" s="210"/>
      <c r="F128" s="211"/>
      <c r="G128" s="209"/>
    </row>
    <row r="129" spans="1:7" ht="15.75">
      <c r="A129" s="1"/>
      <c r="B129" s="10" t="s">
        <v>7</v>
      </c>
      <c r="C129" s="208"/>
      <c r="D129" s="209"/>
      <c r="E129" s="210"/>
      <c r="F129" s="211"/>
      <c r="G129" s="209"/>
    </row>
    <row r="130" spans="1:7" ht="15.75">
      <c r="A130" s="1"/>
      <c r="B130" s="10" t="s">
        <v>7</v>
      </c>
      <c r="C130" s="208"/>
      <c r="D130" s="209"/>
      <c r="E130" s="210"/>
      <c r="F130" s="211"/>
      <c r="G130" s="209"/>
    </row>
    <row r="131" spans="1:7" ht="15.75">
      <c r="A131" s="1"/>
      <c r="B131" s="10" t="s">
        <v>7</v>
      </c>
      <c r="C131" s="208"/>
      <c r="D131" s="209"/>
      <c r="E131" s="210"/>
      <c r="F131" s="211"/>
      <c r="G131" s="209"/>
    </row>
    <row r="132" spans="1:7" ht="15.75">
      <c r="A132" s="1"/>
      <c r="B132" s="10" t="s">
        <v>7</v>
      </c>
      <c r="C132" s="208"/>
      <c r="D132" s="209"/>
      <c r="E132" s="210"/>
      <c r="F132" s="211"/>
      <c r="G132" s="209"/>
    </row>
    <row r="133" spans="1:7" ht="15.75">
      <c r="A133" s="1"/>
      <c r="B133" s="10" t="s">
        <v>7</v>
      </c>
      <c r="C133" s="212"/>
      <c r="D133" s="213"/>
      <c r="E133" s="210"/>
      <c r="F133" s="211"/>
      <c r="G133" s="213"/>
    </row>
    <row r="134" spans="1:7" ht="15.75">
      <c r="A134" s="1"/>
      <c r="B134" s="10" t="s">
        <v>7</v>
      </c>
      <c r="C134" s="212"/>
      <c r="D134" s="213"/>
      <c r="E134" s="210"/>
      <c r="F134" s="211"/>
      <c r="G134" s="213"/>
    </row>
    <row r="135" spans="1:7" ht="15.75">
      <c r="A135" s="1"/>
      <c r="B135" s="10" t="s">
        <v>7</v>
      </c>
      <c r="C135" s="212"/>
      <c r="D135" s="213"/>
      <c r="E135" s="210"/>
      <c r="F135" s="211"/>
      <c r="G135" s="213"/>
    </row>
    <row r="136" spans="1:7" ht="15.75">
      <c r="A136" s="1"/>
      <c r="B136" s="10" t="s">
        <v>7</v>
      </c>
      <c r="C136" s="212"/>
      <c r="D136" s="213"/>
      <c r="E136" s="210"/>
      <c r="F136" s="211"/>
      <c r="G136" s="213"/>
    </row>
    <row r="137" spans="1:7" ht="15.75">
      <c r="A137" s="1"/>
      <c r="B137" s="10" t="s">
        <v>7</v>
      </c>
      <c r="C137" s="212"/>
      <c r="D137" s="213"/>
      <c r="E137" s="210"/>
      <c r="F137" s="211"/>
      <c r="G137" s="213"/>
    </row>
    <row r="138" spans="1:7" ht="15.75">
      <c r="A138" s="1"/>
      <c r="B138" s="10" t="s">
        <v>7</v>
      </c>
      <c r="C138" s="212"/>
      <c r="D138" s="213"/>
      <c r="E138" s="210"/>
      <c r="F138" s="211"/>
      <c r="G138" s="213"/>
    </row>
    <row r="139" spans="1:7" ht="15.75">
      <c r="A139" s="1"/>
      <c r="B139" s="10" t="s">
        <v>7</v>
      </c>
      <c r="C139" s="212"/>
      <c r="D139" s="213"/>
      <c r="E139" s="210"/>
      <c r="F139" s="211"/>
      <c r="G139" s="213"/>
    </row>
    <row r="140" spans="1:7" ht="15.75">
      <c r="A140" s="1"/>
      <c r="B140" s="10" t="s">
        <v>7</v>
      </c>
      <c r="C140" s="212"/>
      <c r="D140" s="213"/>
      <c r="E140" s="210"/>
      <c r="F140" s="211"/>
      <c r="G140" s="213"/>
    </row>
    <row r="141" spans="1:7" ht="15.75">
      <c r="A141" s="1"/>
      <c r="B141" s="10" t="s">
        <v>7</v>
      </c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0" t="s">
        <v>7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 t="s">
        <v>15</v>
      </c>
      <c r="C148" s="185"/>
      <c r="D148" s="186"/>
      <c r="E148" s="187"/>
      <c r="F148" s="187"/>
      <c r="G148" s="186"/>
    </row>
    <row r="149" spans="1:7" ht="15.75">
      <c r="A149" s="1"/>
      <c r="B149" s="192" t="s">
        <v>16</v>
      </c>
      <c r="C149" s="207" t="s">
        <v>6</v>
      </c>
      <c r="D149" s="188"/>
      <c r="E149" s="187"/>
      <c r="F149" s="187"/>
      <c r="G149" s="186"/>
    </row>
    <row r="150" spans="1:7" ht="15.75">
      <c r="A150" s="1"/>
      <c r="B150" s="10">
        <v>2</v>
      </c>
      <c r="C150" s="208" t="s">
        <v>89</v>
      </c>
      <c r="D150" s="209" t="s">
        <v>90</v>
      </c>
      <c r="E150" s="224"/>
      <c r="F150" s="211"/>
      <c r="G150" s="209" t="s">
        <v>91</v>
      </c>
    </row>
    <row r="151" spans="1:7" ht="15.75">
      <c r="A151" s="1"/>
      <c r="B151" s="10">
        <v>3</v>
      </c>
      <c r="C151" s="208" t="s">
        <v>87</v>
      </c>
      <c r="D151" s="209" t="s">
        <v>92</v>
      </c>
      <c r="E151" s="224"/>
      <c r="F151" s="211"/>
      <c r="G151" s="209" t="s">
        <v>93</v>
      </c>
    </row>
    <row r="152" spans="1:7" ht="15.75">
      <c r="A152" s="1"/>
      <c r="B152" s="239">
        <v>4</v>
      </c>
      <c r="C152" s="208" t="s">
        <v>84</v>
      </c>
      <c r="D152" s="209" t="s">
        <v>85</v>
      </c>
      <c r="E152" s="224"/>
      <c r="F152" s="211"/>
      <c r="G152" s="209" t="s">
        <v>86</v>
      </c>
    </row>
    <row r="153" spans="1:7" ht="15.75">
      <c r="A153" s="1"/>
      <c r="B153" s="10" t="s">
        <v>7</v>
      </c>
      <c r="C153" s="208"/>
      <c r="D153" s="209"/>
      <c r="E153" s="224"/>
      <c r="F153" s="211"/>
      <c r="G153" s="209"/>
    </row>
    <row r="154" spans="1:7" ht="15.75">
      <c r="A154" s="1"/>
      <c r="B154" s="10" t="s">
        <v>7</v>
      </c>
      <c r="C154" s="208"/>
      <c r="D154" s="209"/>
      <c r="E154" s="224"/>
      <c r="F154" s="211"/>
      <c r="G154" s="209"/>
    </row>
    <row r="155" spans="1:7" ht="15.75">
      <c r="A155" s="1"/>
      <c r="B155" s="10" t="s">
        <v>7</v>
      </c>
      <c r="C155" s="208"/>
      <c r="D155" s="209"/>
      <c r="E155" s="224"/>
      <c r="F155" s="211"/>
      <c r="G155" s="209"/>
    </row>
    <row r="156" spans="1:7" ht="15.75">
      <c r="A156" s="1"/>
      <c r="B156" s="10" t="s">
        <v>7</v>
      </c>
      <c r="C156" s="212"/>
      <c r="D156" s="213"/>
      <c r="E156" s="225"/>
      <c r="F156" s="211"/>
      <c r="G156" s="213"/>
    </row>
    <row r="157" spans="1:7" ht="15.75">
      <c r="A157" s="1"/>
      <c r="B157" s="10" t="s">
        <v>7</v>
      </c>
      <c r="C157" s="212"/>
      <c r="D157" s="213"/>
      <c r="E157" s="225"/>
      <c r="F157" s="211"/>
      <c r="G157" s="213"/>
    </row>
    <row r="158" spans="1:7" ht="15.75">
      <c r="A158" s="1"/>
      <c r="B158" s="10" t="s">
        <v>7</v>
      </c>
      <c r="C158" s="212"/>
      <c r="D158" s="213"/>
      <c r="E158" s="225"/>
      <c r="F158" s="211"/>
      <c r="G158" s="213"/>
    </row>
    <row r="159" spans="1:7" ht="15.75">
      <c r="A159" s="1"/>
      <c r="B159" s="10" t="s">
        <v>7</v>
      </c>
      <c r="C159" s="212"/>
      <c r="D159" s="213"/>
      <c r="E159" s="225"/>
      <c r="F159" s="211"/>
      <c r="G159" s="213"/>
    </row>
    <row r="160" spans="1:7" ht="15.75">
      <c r="A160" s="1"/>
      <c r="B160" s="239" t="s">
        <v>7</v>
      </c>
      <c r="C160" s="212"/>
      <c r="D160" s="213"/>
      <c r="E160" s="225"/>
      <c r="F160" s="211"/>
      <c r="G160" s="213"/>
    </row>
    <row r="161" spans="1:7" ht="15.75">
      <c r="A161" s="1"/>
      <c r="B161" s="10" t="s">
        <v>7</v>
      </c>
      <c r="C161" s="212"/>
      <c r="D161" s="213"/>
      <c r="E161" s="210"/>
      <c r="F161" s="211"/>
      <c r="G161" s="213"/>
    </row>
    <row r="162" spans="1:7" ht="15.75">
      <c r="A162" s="1"/>
      <c r="B162" s="10" t="s">
        <v>7</v>
      </c>
      <c r="C162" s="212"/>
      <c r="D162" s="213"/>
      <c r="E162" s="210"/>
      <c r="F162" s="211"/>
      <c r="G162" s="213"/>
    </row>
    <row r="163" spans="1:7" ht="15.75">
      <c r="A163" s="1"/>
      <c r="B163" s="10" t="s">
        <v>7</v>
      </c>
      <c r="C163" s="208"/>
      <c r="D163" s="209"/>
      <c r="E163" s="224"/>
      <c r="F163" s="211"/>
      <c r="G163" s="209"/>
    </row>
    <row r="164" spans="1:7" ht="15.75">
      <c r="A164" s="1"/>
      <c r="B164" s="10" t="s">
        <v>7</v>
      </c>
      <c r="C164" s="212"/>
      <c r="D164" s="213"/>
      <c r="E164" s="210"/>
      <c r="F164" s="211"/>
      <c r="G164" s="213"/>
    </row>
    <row r="165" spans="1:7" ht="15.75">
      <c r="A165" s="1"/>
      <c r="B165" s="10" t="s">
        <v>7</v>
      </c>
      <c r="C165" s="212"/>
      <c r="D165" s="213"/>
      <c r="E165" s="210"/>
      <c r="F165" s="211"/>
      <c r="G165" s="213"/>
    </row>
    <row r="166" spans="1:7" ht="15.75">
      <c r="A166" s="1"/>
      <c r="B166" s="10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7"/>
      <c r="D169" s="221"/>
      <c r="E169" s="226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15</v>
      </c>
      <c r="C171" s="197"/>
      <c r="D171" s="186"/>
      <c r="E171" s="187"/>
      <c r="F171" s="187"/>
      <c r="G171" s="186"/>
    </row>
    <row r="172" spans="1:7" ht="15.75">
      <c r="A172" s="1"/>
      <c r="B172" s="198" t="s">
        <v>17</v>
      </c>
      <c r="C172" s="207" t="s">
        <v>6</v>
      </c>
      <c r="D172" s="199"/>
      <c r="E172" s="200"/>
      <c r="F172" s="200"/>
      <c r="G172" s="189"/>
    </row>
    <row r="173" spans="1:7" ht="15.75">
      <c r="A173" s="1"/>
      <c r="B173" s="12" t="s">
        <v>7</v>
      </c>
      <c r="C173" s="214"/>
      <c r="D173" s="215"/>
      <c r="E173" s="222"/>
      <c r="F173" s="223"/>
      <c r="G173" s="215"/>
    </row>
    <row r="174" spans="1:7" ht="15.75">
      <c r="A174" s="1"/>
      <c r="B174" s="12" t="s">
        <v>7</v>
      </c>
      <c r="C174" s="208"/>
      <c r="D174" s="209"/>
      <c r="E174" s="210"/>
      <c r="F174" s="211"/>
      <c r="G174" s="209"/>
    </row>
    <row r="175" spans="1:7" ht="15.75">
      <c r="A175" s="1"/>
      <c r="B175" s="12" t="s">
        <v>7</v>
      </c>
      <c r="C175" s="208"/>
      <c r="D175" s="209"/>
      <c r="E175" s="210"/>
      <c r="F175" s="211"/>
      <c r="G175" s="209"/>
    </row>
    <row r="176" spans="1:7" ht="15.75">
      <c r="A176" s="1"/>
      <c r="B176" s="12" t="s">
        <v>7</v>
      </c>
      <c r="C176" s="208"/>
      <c r="D176" s="209"/>
      <c r="E176" s="210"/>
      <c r="F176" s="211"/>
      <c r="G176" s="209"/>
    </row>
    <row r="177" spans="1:7" ht="15.75">
      <c r="A177" s="1"/>
      <c r="B177" s="12" t="s">
        <v>7</v>
      </c>
      <c r="C177" s="208"/>
      <c r="D177" s="209"/>
      <c r="E177" s="210"/>
      <c r="F177" s="211"/>
      <c r="G177" s="209"/>
    </row>
    <row r="178" spans="1:7" ht="15.75">
      <c r="A178" s="1"/>
      <c r="B178" s="12" t="s">
        <v>7</v>
      </c>
      <c r="C178" s="208"/>
      <c r="D178" s="209"/>
      <c r="E178" s="210"/>
      <c r="F178" s="211"/>
      <c r="G178" s="209"/>
    </row>
    <row r="179" spans="1:7" ht="15.75">
      <c r="A179" s="1"/>
      <c r="B179" s="12" t="s">
        <v>7</v>
      </c>
      <c r="C179" s="212"/>
      <c r="D179" s="213"/>
      <c r="E179" s="210"/>
      <c r="F179" s="211"/>
      <c r="G179" s="213"/>
    </row>
    <row r="180" spans="1:7" ht="15.75">
      <c r="A180" s="1"/>
      <c r="B180" s="12" t="s">
        <v>7</v>
      </c>
      <c r="C180" s="212"/>
      <c r="D180" s="213"/>
      <c r="E180" s="210"/>
      <c r="F180" s="211"/>
      <c r="G180" s="213"/>
    </row>
    <row r="181" spans="1:7" ht="15.75">
      <c r="A181" s="1"/>
      <c r="B181" s="12" t="s">
        <v>7</v>
      </c>
      <c r="C181" s="212"/>
      <c r="D181" s="213"/>
      <c r="E181" s="210"/>
      <c r="F181" s="211"/>
      <c r="G181" s="213"/>
    </row>
    <row r="182" spans="1:7" ht="15.75">
      <c r="A182" s="1"/>
      <c r="B182" s="12" t="s">
        <v>7</v>
      </c>
      <c r="C182" s="212"/>
      <c r="D182" s="213"/>
      <c r="E182" s="210"/>
      <c r="F182" s="211"/>
      <c r="G182" s="213"/>
    </row>
    <row r="183" spans="1:7" ht="15.75">
      <c r="A183" s="1"/>
      <c r="B183" s="12" t="s">
        <v>7</v>
      </c>
      <c r="C183" s="212"/>
      <c r="D183" s="213"/>
      <c r="E183" s="210"/>
      <c r="F183" s="211"/>
      <c r="G183" s="213"/>
    </row>
    <row r="184" spans="1:7" ht="15.75">
      <c r="A184" s="1"/>
      <c r="B184" s="12" t="s">
        <v>7</v>
      </c>
      <c r="C184" s="212"/>
      <c r="D184" s="213"/>
      <c r="E184" s="210"/>
      <c r="F184" s="211"/>
      <c r="G184" s="213"/>
    </row>
    <row r="185" spans="1:7" ht="15.75">
      <c r="A185" s="1"/>
      <c r="B185" s="12" t="s">
        <v>7</v>
      </c>
      <c r="C185" s="212"/>
      <c r="D185" s="213"/>
      <c r="E185" s="210"/>
      <c r="F185" s="211"/>
      <c r="G185" s="213"/>
    </row>
    <row r="186" spans="1:7" ht="15.75">
      <c r="A186" s="1"/>
      <c r="B186" s="12" t="s">
        <v>7</v>
      </c>
      <c r="C186" s="212"/>
      <c r="D186" s="213"/>
      <c r="E186" s="210"/>
      <c r="F186" s="211"/>
      <c r="G186" s="213"/>
    </row>
    <row r="187" spans="1:7" ht="15.75">
      <c r="A187" s="1"/>
      <c r="B187" s="12" t="s">
        <v>7</v>
      </c>
      <c r="C187" s="212"/>
      <c r="D187" s="213"/>
      <c r="E187" s="210"/>
      <c r="F187" s="211"/>
      <c r="G187" s="213"/>
    </row>
    <row r="188" spans="1:7" ht="15.75">
      <c r="A188" s="1"/>
      <c r="B188" s="12" t="s">
        <v>7</v>
      </c>
      <c r="C188" s="212"/>
      <c r="D188" s="213"/>
      <c r="E188" s="210"/>
      <c r="F188" s="211"/>
      <c r="G188" s="213"/>
    </row>
    <row r="189" spans="1:7" ht="15.75">
      <c r="A189" s="1"/>
      <c r="B189" s="12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18</v>
      </c>
      <c r="C194" s="185"/>
      <c r="D194" s="186"/>
      <c r="E194" s="187"/>
      <c r="F194" s="187"/>
      <c r="G194" s="186"/>
    </row>
    <row r="195" spans="1:7" ht="15.75">
      <c r="A195" s="1"/>
      <c r="B195" s="192" t="s">
        <v>16</v>
      </c>
      <c r="C195" s="207" t="s">
        <v>6</v>
      </c>
      <c r="D195" s="188"/>
      <c r="E195" s="187"/>
      <c r="F195" s="187"/>
      <c r="G195" s="186"/>
    </row>
    <row r="196" spans="1:7" ht="15.75">
      <c r="A196" s="1"/>
      <c r="B196" s="10" t="s">
        <v>7</v>
      </c>
      <c r="C196" s="208"/>
      <c r="D196" s="209"/>
      <c r="E196" s="210"/>
      <c r="F196" s="211"/>
      <c r="G196" s="209"/>
    </row>
    <row r="197" spans="1:7" ht="15.75">
      <c r="A197" s="1"/>
      <c r="B197" s="10" t="s">
        <v>7</v>
      </c>
      <c r="C197" s="208"/>
      <c r="D197" s="209"/>
      <c r="E197" s="210"/>
      <c r="F197" s="211"/>
      <c r="G197" s="209"/>
    </row>
    <row r="198" spans="1:7" ht="15.75">
      <c r="A198" s="1"/>
      <c r="B198" s="10" t="s">
        <v>7</v>
      </c>
      <c r="C198" s="208"/>
      <c r="D198" s="209"/>
      <c r="E198" s="210"/>
      <c r="F198" s="211"/>
      <c r="G198" s="209"/>
    </row>
    <row r="199" spans="1:7" ht="15.75">
      <c r="A199" s="1"/>
      <c r="B199" s="10" t="s">
        <v>7</v>
      </c>
      <c r="C199" s="208"/>
      <c r="D199" s="209"/>
      <c r="E199" s="210"/>
      <c r="F199" s="211"/>
      <c r="G199" s="209"/>
    </row>
    <row r="200" spans="1:7" ht="15.75">
      <c r="A200" s="1"/>
      <c r="B200" s="10" t="s">
        <v>7</v>
      </c>
      <c r="C200" s="208"/>
      <c r="D200" s="209"/>
      <c r="E200" s="210"/>
      <c r="F200" s="211"/>
      <c r="G200" s="209"/>
    </row>
    <row r="201" spans="1:7" ht="15.75">
      <c r="A201" s="1"/>
      <c r="B201" s="10" t="s">
        <v>7</v>
      </c>
      <c r="C201" s="208"/>
      <c r="D201" s="209"/>
      <c r="E201" s="210"/>
      <c r="F201" s="211"/>
      <c r="G201" s="209"/>
    </row>
    <row r="202" spans="1:7" ht="15.75">
      <c r="A202" s="1"/>
      <c r="B202" s="10" t="s">
        <v>7</v>
      </c>
      <c r="C202" s="212"/>
      <c r="D202" s="213"/>
      <c r="E202" s="210"/>
      <c r="F202" s="211"/>
      <c r="G202" s="213"/>
    </row>
    <row r="203" spans="1:7" ht="15.75">
      <c r="A203" s="1"/>
      <c r="B203" s="10" t="s">
        <v>7</v>
      </c>
      <c r="C203" s="212"/>
      <c r="D203" s="213"/>
      <c r="E203" s="210"/>
      <c r="F203" s="211"/>
      <c r="G203" s="213"/>
    </row>
    <row r="204" spans="1:7" ht="15.75">
      <c r="A204" s="1"/>
      <c r="B204" s="10" t="s">
        <v>7</v>
      </c>
      <c r="C204" s="212"/>
      <c r="D204" s="213"/>
      <c r="E204" s="210"/>
      <c r="F204" s="211"/>
      <c r="G204" s="213"/>
    </row>
    <row r="205" spans="1:7" ht="15.75">
      <c r="A205" s="1"/>
      <c r="B205" s="10" t="s">
        <v>7</v>
      </c>
      <c r="C205" s="212"/>
      <c r="D205" s="213"/>
      <c r="E205" s="210"/>
      <c r="F205" s="211"/>
      <c r="G205" s="213"/>
    </row>
    <row r="206" spans="1:7" ht="15.75">
      <c r="A206" s="1"/>
      <c r="B206" s="10" t="s">
        <v>7</v>
      </c>
      <c r="C206" s="212"/>
      <c r="D206" s="213"/>
      <c r="E206" s="210"/>
      <c r="F206" s="211"/>
      <c r="G206" s="213"/>
    </row>
    <row r="207" spans="1:7" ht="15.75">
      <c r="A207" s="1"/>
      <c r="B207" s="10" t="s">
        <v>7</v>
      </c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19</v>
      </c>
    </row>
    <row r="217" spans="1:7" ht="15.75">
      <c r="A217" s="1"/>
      <c r="B217" s="192" t="s">
        <v>73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6</v>
      </c>
      <c r="D218" s="186"/>
      <c r="E218" s="187"/>
      <c r="F218" s="187"/>
      <c r="G218" s="186"/>
    </row>
    <row r="219" spans="1:7" ht="15.75">
      <c r="A219" s="1"/>
      <c r="B219" s="10">
        <v>5</v>
      </c>
      <c r="C219" s="208" t="s">
        <v>94</v>
      </c>
      <c r="D219" s="209" t="s">
        <v>78</v>
      </c>
      <c r="E219" s="210"/>
      <c r="F219" s="211"/>
      <c r="G219" s="209" t="s">
        <v>95</v>
      </c>
    </row>
    <row r="220" spans="1:7" ht="15.75">
      <c r="A220" s="1"/>
      <c r="B220" s="10">
        <v>6</v>
      </c>
      <c r="C220" s="208" t="s">
        <v>79</v>
      </c>
      <c r="D220" s="209" t="s">
        <v>96</v>
      </c>
      <c r="E220" s="210"/>
      <c r="F220" s="211"/>
      <c r="G220" s="209" t="s">
        <v>97</v>
      </c>
    </row>
    <row r="221" spans="1:7" ht="15.75">
      <c r="A221" s="1"/>
      <c r="B221" s="10">
        <v>7</v>
      </c>
      <c r="C221" s="212" t="s">
        <v>98</v>
      </c>
      <c r="D221" s="213" t="s">
        <v>99</v>
      </c>
      <c r="E221" s="210"/>
      <c r="F221" s="211"/>
      <c r="G221" s="213" t="s">
        <v>80</v>
      </c>
    </row>
    <row r="222" spans="1:7" ht="15.75">
      <c r="A222" s="1"/>
      <c r="B222" s="10" t="s">
        <v>7</v>
      </c>
      <c r="C222" s="208"/>
      <c r="D222" s="209"/>
      <c r="E222" s="210"/>
      <c r="F222" s="211"/>
      <c r="G222" s="209"/>
    </row>
    <row r="223" spans="1:7" ht="15.75">
      <c r="A223" s="1"/>
      <c r="B223" s="10" t="s">
        <v>7</v>
      </c>
      <c r="C223" s="208"/>
      <c r="D223" s="209"/>
      <c r="E223" s="210"/>
      <c r="F223" s="211"/>
      <c r="G223" s="209"/>
    </row>
    <row r="224" spans="1:7" ht="15.75">
      <c r="A224" s="1"/>
      <c r="B224" s="10" t="s">
        <v>7</v>
      </c>
      <c r="C224" s="208"/>
      <c r="D224" s="209"/>
      <c r="E224" s="210"/>
      <c r="F224" s="211"/>
      <c r="G224" s="209"/>
    </row>
    <row r="225" spans="1:7" ht="15.75">
      <c r="A225" s="1"/>
      <c r="B225" s="10" t="s">
        <v>7</v>
      </c>
      <c r="C225" s="208"/>
      <c r="D225" s="209"/>
      <c r="E225" s="210"/>
      <c r="F225" s="211"/>
      <c r="G225" s="209"/>
    </row>
    <row r="226" spans="1:7" ht="15.75">
      <c r="A226" s="1"/>
      <c r="B226" s="10" t="s">
        <v>7</v>
      </c>
      <c r="C226" s="212"/>
      <c r="D226" s="213"/>
      <c r="E226" s="210"/>
      <c r="F226" s="211"/>
      <c r="G226" s="213"/>
    </row>
    <row r="227" spans="1:7" ht="15.75">
      <c r="A227" s="1"/>
      <c r="B227" s="10" t="s">
        <v>7</v>
      </c>
      <c r="C227" s="212"/>
      <c r="D227" s="213"/>
      <c r="E227" s="210"/>
      <c r="F227" s="211"/>
      <c r="G227" s="213"/>
    </row>
    <row r="228" spans="1:7" ht="15.75">
      <c r="A228" s="1"/>
      <c r="B228" s="10" t="s">
        <v>7</v>
      </c>
      <c r="C228" s="208"/>
      <c r="D228" s="209"/>
      <c r="E228" s="210"/>
      <c r="F228" s="211"/>
      <c r="G228" s="209"/>
    </row>
    <row r="229" spans="1:7" ht="15.75">
      <c r="A229" s="1"/>
      <c r="B229" s="10" t="s">
        <v>7</v>
      </c>
      <c r="C229" s="212"/>
      <c r="D229" s="213"/>
      <c r="E229" s="210"/>
      <c r="F229" s="211"/>
      <c r="G229" s="213"/>
    </row>
    <row r="230" spans="1:7" ht="15.75">
      <c r="A230" s="1"/>
      <c r="B230" s="10" t="s">
        <v>7</v>
      </c>
      <c r="C230" s="212"/>
      <c r="D230" s="213"/>
      <c r="E230" s="210"/>
      <c r="F230" s="211"/>
      <c r="G230" s="213"/>
    </row>
    <row r="231" spans="1:7" ht="15.75">
      <c r="A231" s="1"/>
      <c r="B231" s="10" t="s">
        <v>7</v>
      </c>
      <c r="C231" s="212"/>
      <c r="D231" s="213"/>
      <c r="E231" s="210"/>
      <c r="F231" s="211"/>
      <c r="G231" s="213"/>
    </row>
    <row r="232" spans="1:7" ht="15.75">
      <c r="A232" s="1"/>
      <c r="B232" s="10" t="s">
        <v>7</v>
      </c>
      <c r="C232" s="212"/>
      <c r="D232" s="213"/>
      <c r="E232" s="210"/>
      <c r="F232" s="211"/>
      <c r="G232" s="213"/>
    </row>
    <row r="233" spans="1:7" ht="15.75">
      <c r="A233" s="1"/>
      <c r="B233" s="10" t="s">
        <v>7</v>
      </c>
      <c r="C233" s="212"/>
      <c r="D233" s="213"/>
      <c r="E233" s="210"/>
      <c r="F233" s="211"/>
      <c r="G233" s="213"/>
    </row>
    <row r="234" spans="1:7" ht="15.75">
      <c r="A234" s="1"/>
      <c r="B234" s="10" t="s">
        <v>7</v>
      </c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9</v>
      </c>
      <c r="F239" s="182"/>
      <c r="G239" s="186" t="s">
        <v>4</v>
      </c>
    </row>
    <row r="240" spans="1:7" ht="15.75">
      <c r="A240" s="1"/>
      <c r="B240" s="201" t="s">
        <v>20</v>
      </c>
      <c r="C240" s="185"/>
      <c r="D240" s="186"/>
      <c r="E240" s="187" t="s">
        <v>10</v>
      </c>
      <c r="F240" s="186"/>
      <c r="G240" s="186"/>
    </row>
    <row r="241" spans="1:7" ht="15.75">
      <c r="A241" s="1"/>
      <c r="B241" s="202" t="s">
        <v>16</v>
      </c>
      <c r="C241" s="207" t="s">
        <v>7</v>
      </c>
      <c r="D241" s="188"/>
      <c r="E241" s="187" t="s">
        <v>12</v>
      </c>
      <c r="F241" s="189"/>
      <c r="G241" s="186"/>
    </row>
    <row r="242" spans="1:7" ht="15.75">
      <c r="A242" s="1"/>
      <c r="B242" s="10" t="s">
        <v>7</v>
      </c>
      <c r="C242" s="208"/>
      <c r="D242" s="209"/>
      <c r="E242" s="210"/>
      <c r="F242" s="211"/>
      <c r="G242" s="209"/>
    </row>
    <row r="243" spans="1:7" ht="15.75">
      <c r="A243" s="1"/>
      <c r="B243" s="10" t="s">
        <v>7</v>
      </c>
      <c r="C243" s="208"/>
      <c r="D243" s="209"/>
      <c r="E243" s="210"/>
      <c r="F243" s="211"/>
      <c r="G243" s="209"/>
    </row>
    <row r="244" spans="1:7" ht="15.75">
      <c r="A244" s="1"/>
      <c r="B244" s="10" t="s">
        <v>7</v>
      </c>
      <c r="C244" s="208"/>
      <c r="D244" s="209"/>
      <c r="E244" s="210"/>
      <c r="F244" s="211"/>
      <c r="G244" s="209"/>
    </row>
    <row r="245" spans="1:7" ht="15.75">
      <c r="A245" s="1"/>
      <c r="B245" s="10" t="s">
        <v>7</v>
      </c>
      <c r="C245" s="212"/>
      <c r="D245" s="213"/>
      <c r="E245" s="210"/>
      <c r="F245" s="211"/>
      <c r="G245" s="213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12"/>
      <c r="D247" s="213"/>
      <c r="E247" s="210"/>
      <c r="F247" s="211"/>
      <c r="G247" s="213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74</v>
      </c>
      <c r="C264" s="207" t="s">
        <v>7</v>
      </c>
      <c r="D264" s="188"/>
      <c r="E264" s="187"/>
      <c r="F264" s="187"/>
      <c r="G264" s="186"/>
    </row>
    <row r="265" spans="1:7" ht="15.75">
      <c r="A265" s="1"/>
      <c r="B265" s="10" t="s">
        <v>7</v>
      </c>
      <c r="C265" s="208"/>
      <c r="D265" s="209"/>
      <c r="E265" s="210"/>
      <c r="F265" s="211"/>
      <c r="G265" s="209"/>
    </row>
    <row r="266" spans="1:7" ht="15.75">
      <c r="A266" s="1"/>
      <c r="B266" s="10" t="s">
        <v>7</v>
      </c>
      <c r="C266" s="208"/>
      <c r="D266" s="209"/>
      <c r="E266" s="210"/>
      <c r="F266" s="211"/>
      <c r="G266" s="209"/>
    </row>
    <row r="267" spans="1:7" ht="15.75">
      <c r="A267" s="1"/>
      <c r="B267" s="10" t="s">
        <v>7</v>
      </c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21</v>
      </c>
      <c r="D285" s="186" t="s">
        <v>22</v>
      </c>
      <c r="E285" s="182"/>
      <c r="F285" s="187" t="s">
        <v>23</v>
      </c>
      <c r="G285" s="186" t="s">
        <v>24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25</v>
      </c>
      <c r="C287" s="207" t="s">
        <v>7</v>
      </c>
      <c r="D287" s="188"/>
      <c r="E287" s="189"/>
      <c r="F287" s="187"/>
      <c r="G287" s="186"/>
    </row>
    <row r="288" spans="1:7" ht="15.75">
      <c r="A288" s="1"/>
      <c r="B288" s="10" t="s">
        <v>7</v>
      </c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2:7" ht="15.75">
      <c r="B308" s="192" t="s">
        <v>1</v>
      </c>
      <c r="C308" s="185" t="s">
        <v>2</v>
      </c>
      <c r="D308" s="186" t="s">
        <v>3</v>
      </c>
      <c r="E308" s="191"/>
      <c r="F308" s="203" t="s">
        <v>23</v>
      </c>
      <c r="G308" s="204" t="s">
        <v>24</v>
      </c>
    </row>
    <row r="309" spans="2:7" ht="15.75">
      <c r="B309" s="192"/>
      <c r="C309" s="185"/>
      <c r="D309" s="186"/>
      <c r="E309" s="187"/>
      <c r="F309" s="186"/>
      <c r="G309" s="205"/>
    </row>
    <row r="310" spans="2:7" ht="15.75">
      <c r="B310" s="192" t="s">
        <v>26</v>
      </c>
      <c r="C310" s="207" t="s">
        <v>7</v>
      </c>
      <c r="D310" s="188"/>
      <c r="E310" s="187"/>
      <c r="F310" s="189"/>
      <c r="G310" s="206"/>
    </row>
    <row r="311" spans="1:7" ht="15.75">
      <c r="A311" s="1"/>
      <c r="B311" s="10" t="s">
        <v>7</v>
      </c>
      <c r="C311" s="208"/>
      <c r="D311" s="209"/>
      <c r="E311" s="210"/>
      <c r="F311" s="214"/>
      <c r="G311" s="215"/>
    </row>
    <row r="312" spans="1:7" ht="15.75">
      <c r="A312" s="1"/>
      <c r="B312" s="10" t="s">
        <v>7</v>
      </c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19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75</v>
      </c>
      <c r="C333" s="216" t="s">
        <v>7</v>
      </c>
      <c r="D333" s="205"/>
      <c r="E333" s="187"/>
      <c r="F333" s="187"/>
      <c r="G333" s="186"/>
    </row>
    <row r="334" spans="2:7" ht="15.75">
      <c r="B334" s="10" t="s">
        <v>7</v>
      </c>
      <c r="C334" s="214"/>
      <c r="D334" s="209"/>
      <c r="E334" s="210"/>
      <c r="F334" s="211"/>
      <c r="G334" s="209"/>
    </row>
    <row r="335" spans="2:7" ht="15.75">
      <c r="B335" s="10" t="s">
        <v>7</v>
      </c>
      <c r="C335" s="208"/>
      <c r="D335" s="209"/>
      <c r="E335" s="210"/>
      <c r="F335" s="211"/>
      <c r="G335" s="209"/>
    </row>
    <row r="336" spans="2:7" ht="15.75">
      <c r="B336" s="10" t="s">
        <v>7</v>
      </c>
      <c r="C336" s="208"/>
      <c r="D336" s="209"/>
      <c r="E336" s="210"/>
      <c r="F336" s="211"/>
      <c r="G336" s="209"/>
    </row>
    <row r="337" spans="2:7" ht="15.75">
      <c r="B337" s="10" t="s">
        <v>7</v>
      </c>
      <c r="C337" s="208"/>
      <c r="D337" s="209"/>
      <c r="E337" s="210"/>
      <c r="F337" s="211"/>
      <c r="G337" s="209"/>
    </row>
    <row r="338" spans="2:7" ht="15.75">
      <c r="B338" s="10" t="s">
        <v>7</v>
      </c>
      <c r="C338" s="208"/>
      <c r="D338" s="209"/>
      <c r="E338" s="210"/>
      <c r="F338" s="211"/>
      <c r="G338" s="209"/>
    </row>
    <row r="339" spans="2:7" ht="15.75">
      <c r="B339" s="10" t="s">
        <v>7</v>
      </c>
      <c r="C339" s="208"/>
      <c r="D339" s="209"/>
      <c r="E339" s="210"/>
      <c r="F339" s="211"/>
      <c r="G339" s="209"/>
    </row>
    <row r="340" spans="2:7" ht="15.75">
      <c r="B340" s="10" t="s">
        <v>7</v>
      </c>
      <c r="C340" s="212"/>
      <c r="D340" s="213"/>
      <c r="E340" s="210"/>
      <c r="F340" s="211"/>
      <c r="G340" s="213"/>
    </row>
    <row r="341" spans="2:7" ht="15.75">
      <c r="B341" s="10" t="s">
        <v>7</v>
      </c>
      <c r="C341" s="212"/>
      <c r="D341" s="213"/>
      <c r="E341" s="210"/>
      <c r="F341" s="211"/>
      <c r="G341" s="213"/>
    </row>
    <row r="342" spans="2:7" ht="15.75">
      <c r="B342" s="10" t="s">
        <v>7</v>
      </c>
      <c r="C342" s="212"/>
      <c r="D342" s="213"/>
      <c r="E342" s="210"/>
      <c r="F342" s="211"/>
      <c r="G342" s="213"/>
    </row>
    <row r="343" spans="2:7" ht="15.75">
      <c r="B343" s="10" t="s">
        <v>7</v>
      </c>
      <c r="C343" s="212"/>
      <c r="D343" s="213"/>
      <c r="E343" s="210"/>
      <c r="F343" s="211"/>
      <c r="G343" s="213"/>
    </row>
    <row r="344" spans="2:7" ht="15.75">
      <c r="B344" s="10" t="s">
        <v>7</v>
      </c>
      <c r="C344" s="212"/>
      <c r="D344" s="213"/>
      <c r="E344" s="210"/>
      <c r="F344" s="211"/>
      <c r="G344" s="213"/>
    </row>
    <row r="345" spans="2:7" ht="15.75">
      <c r="B345" s="10" t="s">
        <v>7</v>
      </c>
      <c r="C345" s="212"/>
      <c r="D345" s="213"/>
      <c r="E345" s="210"/>
      <c r="F345" s="211"/>
      <c r="G345" s="213"/>
    </row>
    <row r="346" spans="2:7" ht="15.75">
      <c r="B346" s="10" t="s">
        <v>7</v>
      </c>
      <c r="C346" s="212"/>
      <c r="D346" s="213"/>
      <c r="E346" s="210"/>
      <c r="F346" s="211"/>
      <c r="G346" s="213"/>
    </row>
    <row r="347" spans="2:7" ht="15.75">
      <c r="B347" s="10" t="s">
        <v>7</v>
      </c>
      <c r="C347" s="212"/>
      <c r="D347" s="213"/>
      <c r="E347" s="210"/>
      <c r="F347" s="211"/>
      <c r="G347" s="213"/>
    </row>
    <row r="348" spans="2:7" ht="15.75">
      <c r="B348" s="10" t="s">
        <v>7</v>
      </c>
      <c r="C348" s="212"/>
      <c r="D348" s="213"/>
      <c r="E348" s="210"/>
      <c r="F348" s="211"/>
      <c r="G348" s="213"/>
    </row>
    <row r="349" spans="2:7" ht="15.75">
      <c r="B349" s="10" t="s">
        <v>7</v>
      </c>
      <c r="C349" s="212"/>
      <c r="D349" s="213"/>
      <c r="E349" s="210"/>
      <c r="F349" s="211"/>
      <c r="G349" s="213"/>
    </row>
    <row r="350" spans="2:7" ht="15.75">
      <c r="B350" s="10" t="s">
        <v>7</v>
      </c>
      <c r="C350" s="212"/>
      <c r="D350" s="213"/>
      <c r="E350" s="210"/>
      <c r="F350" s="211"/>
      <c r="G350" s="213"/>
    </row>
    <row r="351" spans="2:7" ht="15.75">
      <c r="B351" s="10" t="s">
        <v>7</v>
      </c>
      <c r="C351" s="212"/>
      <c r="D351" s="213"/>
      <c r="E351" s="210"/>
      <c r="F351" s="211"/>
      <c r="G351" s="213"/>
    </row>
    <row r="352" spans="2:7" ht="15.75">
      <c r="B352" s="10" t="s">
        <v>7</v>
      </c>
      <c r="C352" s="212"/>
      <c r="D352" s="213"/>
      <c r="E352" s="210"/>
      <c r="F352" s="211"/>
      <c r="G352" s="213"/>
    </row>
    <row r="353" spans="2:7" ht="15.75"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R22">
      <selection activeCell="AF29" sqref="AF29"/>
    </sheetView>
  </sheetViews>
  <sheetFormatPr defaultColWidth="11.57421875" defaultRowHeight="12.75"/>
  <cols>
    <col min="1" max="1" width="7.57421875" style="0" hidden="1" customWidth="1"/>
    <col min="2" max="2" width="6.8515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421875" style="0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42" t="str">
        <f>classi!B2</f>
        <v>GARA DDI CSEN DOG TOWN PALERMO</v>
      </c>
      <c r="E1" s="243"/>
      <c r="F1" s="243"/>
      <c r="G1" s="243"/>
      <c r="H1" s="24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45" t="s">
        <v>5</v>
      </c>
      <c r="E2" s="246"/>
      <c r="F2" s="246"/>
      <c r="G2" s="246"/>
      <c r="H2" s="247"/>
      <c r="I2" s="17"/>
      <c r="J2" s="17"/>
      <c r="K2" s="17"/>
      <c r="L2" s="248" t="s">
        <v>42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50"/>
      <c r="AF2" s="248" t="s">
        <v>43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3" t="s">
        <v>44</v>
      </c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0" t="s">
        <v>28</v>
      </c>
      <c r="M3" s="261"/>
      <c r="N3" s="261"/>
      <c r="O3" s="261"/>
      <c r="P3" s="262"/>
      <c r="Q3" s="260" t="s">
        <v>45</v>
      </c>
      <c r="R3" s="261"/>
      <c r="S3" s="261"/>
      <c r="T3" s="261"/>
      <c r="U3" s="262"/>
      <c r="V3" s="260" t="s">
        <v>46</v>
      </c>
      <c r="W3" s="261"/>
      <c r="X3" s="261"/>
      <c r="Y3" s="261"/>
      <c r="Z3" s="262"/>
      <c r="AA3" s="260" t="s">
        <v>47</v>
      </c>
      <c r="AB3" s="261"/>
      <c r="AC3" s="261"/>
      <c r="AD3" s="261"/>
      <c r="AE3" s="262"/>
      <c r="AF3" s="260" t="s">
        <v>48</v>
      </c>
      <c r="AG3" s="261"/>
      <c r="AH3" s="261"/>
      <c r="AI3" s="261"/>
      <c r="AJ3" s="262"/>
      <c r="AK3" s="260" t="s">
        <v>49</v>
      </c>
      <c r="AL3" s="261"/>
      <c r="AM3" s="261"/>
      <c r="AN3" s="261"/>
      <c r="AO3" s="262"/>
      <c r="AP3" s="260" t="s">
        <v>50</v>
      </c>
      <c r="AQ3" s="261"/>
      <c r="AR3" s="261"/>
      <c r="AS3" s="261"/>
      <c r="AT3" s="262"/>
      <c r="AU3" s="260" t="s">
        <v>51</v>
      </c>
      <c r="AV3" s="261"/>
      <c r="AW3" s="261"/>
      <c r="AX3" s="261"/>
      <c r="AY3" s="262"/>
      <c r="AZ3" s="153" t="s">
        <v>32</v>
      </c>
      <c r="BA3" s="260" t="s">
        <v>53</v>
      </c>
      <c r="BB3" s="261"/>
      <c r="BC3" s="261"/>
      <c r="BD3" s="261"/>
      <c r="BE3" s="262"/>
      <c r="BF3" s="260" t="s">
        <v>54</v>
      </c>
      <c r="BG3" s="261"/>
      <c r="BH3" s="261"/>
      <c r="BI3" s="261"/>
      <c r="BJ3" s="262"/>
      <c r="BK3" s="260" t="s">
        <v>55</v>
      </c>
      <c r="BL3" s="261"/>
      <c r="BM3" s="261"/>
      <c r="BN3" s="261"/>
      <c r="BO3" s="262"/>
      <c r="BP3" s="260" t="s">
        <v>56</v>
      </c>
      <c r="BQ3" s="261"/>
      <c r="BR3" s="261"/>
      <c r="BS3" s="261"/>
      <c r="BT3" s="262"/>
      <c r="BU3" s="260" t="s">
        <v>62</v>
      </c>
      <c r="BV3" s="261"/>
      <c r="BW3" s="261"/>
      <c r="BX3" s="261"/>
      <c r="BY3" s="262"/>
      <c r="BZ3" s="260" t="s">
        <v>63</v>
      </c>
      <c r="CA3" s="261"/>
      <c r="CB3" s="261"/>
      <c r="CC3" s="261"/>
      <c r="CD3" s="261"/>
      <c r="CE3" s="263" t="s">
        <v>64</v>
      </c>
      <c r="CF3" s="261"/>
      <c r="CG3" s="261"/>
      <c r="CH3" s="262"/>
      <c r="CI3" s="260" t="s">
        <v>65</v>
      </c>
      <c r="CJ3" s="261"/>
      <c r="CK3" s="261"/>
      <c r="CL3" s="262"/>
      <c r="CM3" s="260" t="s">
        <v>66</v>
      </c>
      <c r="CN3" s="261"/>
      <c r="CO3" s="261"/>
      <c r="CP3" s="262"/>
      <c r="CQ3" s="260" t="s">
        <v>67</v>
      </c>
      <c r="CR3" s="261"/>
      <c r="CS3" s="261"/>
      <c r="CT3" s="262"/>
      <c r="CU3" s="260" t="s">
        <v>68</v>
      </c>
      <c r="CV3" s="261"/>
      <c r="CW3" s="261"/>
      <c r="CX3" s="262"/>
      <c r="CY3" s="260" t="s">
        <v>69</v>
      </c>
      <c r="CZ3" s="261"/>
      <c r="DA3" s="261"/>
      <c r="DB3" s="264"/>
      <c r="DC3" s="154" t="s">
        <v>33</v>
      </c>
      <c r="DD3" s="261" t="s">
        <v>70</v>
      </c>
      <c r="DE3" s="261"/>
      <c r="DF3" s="261"/>
      <c r="DG3" s="262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135</v>
      </c>
      <c r="DY3" s="92" t="s">
        <v>41</v>
      </c>
      <c r="DZ3" s="13"/>
    </row>
    <row r="4" spans="3:130" ht="12.75">
      <c r="C4" s="13"/>
      <c r="D4" s="20">
        <f>classi!B12</f>
        <v>1</v>
      </c>
      <c r="E4" s="21"/>
      <c r="F4" s="22" t="str">
        <f>classi!C12</f>
        <v>MARIA LAURA</v>
      </c>
      <c r="G4" s="22" t="str">
        <f>classi!D12</f>
        <v>LEONARDI</v>
      </c>
      <c r="H4" s="22" t="str">
        <f>classi!G12</f>
        <v>GINGER</v>
      </c>
      <c r="I4" s="22"/>
      <c r="J4" s="23"/>
      <c r="K4" s="22"/>
      <c r="L4" s="24">
        <v>18</v>
      </c>
      <c r="M4" s="24">
        <v>18</v>
      </c>
      <c r="N4" s="24"/>
      <c r="O4" s="129"/>
      <c r="P4" s="25">
        <f aca="true" t="shared" si="0" ref="P4:P23">AVERAGE(L4:O4)</f>
        <v>18</v>
      </c>
      <c r="Q4" s="24">
        <v>18</v>
      </c>
      <c r="R4" s="24">
        <v>18</v>
      </c>
      <c r="S4" s="24"/>
      <c r="T4" s="129"/>
      <c r="U4" s="25">
        <f aca="true" t="shared" si="1" ref="U4:U23">AVERAGE(Q4:T4)</f>
        <v>18</v>
      </c>
      <c r="V4" s="24">
        <v>19</v>
      </c>
      <c r="W4" s="24">
        <v>19</v>
      </c>
      <c r="X4" s="24"/>
      <c r="Y4" s="129"/>
      <c r="Z4" s="25">
        <f aca="true" t="shared" si="2" ref="Z4:Z23">AVERAGE(V4:Y4)</f>
        <v>19</v>
      </c>
      <c r="AA4" s="24">
        <v>16</v>
      </c>
      <c r="AB4" s="24">
        <v>16</v>
      </c>
      <c r="AC4" s="24"/>
      <c r="AD4" s="129"/>
      <c r="AE4" s="25">
        <f aca="true" t="shared" si="3" ref="AE4:AE23">AVERAGE(AA4:AD4)</f>
        <v>16</v>
      </c>
      <c r="AF4" s="24">
        <v>18</v>
      </c>
      <c r="AG4" s="24">
        <v>17</v>
      </c>
      <c r="AH4" s="24"/>
      <c r="AI4" s="129"/>
      <c r="AJ4" s="25">
        <f aca="true" t="shared" si="4" ref="AJ4:AJ23">AVERAGE(AF4:AI4)</f>
        <v>17.5</v>
      </c>
      <c r="AK4" s="24">
        <v>15</v>
      </c>
      <c r="AL4" s="24">
        <v>17</v>
      </c>
      <c r="AM4" s="24"/>
      <c r="AN4" s="129"/>
      <c r="AO4" s="25">
        <f aca="true" t="shared" si="5" ref="AO4:AO23">AVERAGE(AK4:AN4)</f>
        <v>16</v>
      </c>
      <c r="AP4" s="24">
        <v>18</v>
      </c>
      <c r="AQ4" s="24">
        <v>16</v>
      </c>
      <c r="AR4" s="24"/>
      <c r="AS4" s="129"/>
      <c r="AT4" s="25">
        <f aca="true" t="shared" si="6" ref="AT4:AT23">AVERAGE(AP4:AS4)</f>
        <v>17</v>
      </c>
      <c r="AU4" s="24">
        <v>14</v>
      </c>
      <c r="AV4" s="24">
        <v>16</v>
      </c>
      <c r="AW4" s="24"/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136.5</v>
      </c>
      <c r="BA4" s="27">
        <v>2</v>
      </c>
      <c r="BB4" s="27">
        <v>1</v>
      </c>
      <c r="BC4" s="27"/>
      <c r="BD4" s="133"/>
      <c r="BE4" s="25">
        <f aca="true" t="shared" si="9" ref="BE4:BE23">AVERAGE(BA4:BD4)</f>
        <v>1.5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2</v>
      </c>
      <c r="DE4" s="177">
        <f>SUM(BB4,BG4,BL4,BQ4,BV4,CA4)</f>
        <v>1</v>
      </c>
      <c r="DF4" s="177"/>
      <c r="DG4" s="149">
        <f>SUM(BD4,BI4,BN4,BS4,BX4,CC4)</f>
        <v>0</v>
      </c>
      <c r="DH4" s="30">
        <f aca="true" t="shared" si="15" ref="DH4:DH23">BE4+BJ4+BT4+BO4+BY4+CD4</f>
        <v>1.5</v>
      </c>
      <c r="DI4" s="31">
        <f aca="true" t="shared" si="16" ref="DI4:DI23">AZ4-DH4</f>
        <v>135</v>
      </c>
      <c r="DJ4" s="87">
        <f aca="true" t="shared" si="17" ref="DJ4:DJ23">RANK(DI4,$DI$4:$DI$23,0)</f>
        <v>1</v>
      </c>
      <c r="DK4" s="80">
        <f aca="true" t="shared" si="18" ref="DK4:DK23">P4</f>
        <v>18</v>
      </c>
      <c r="DL4" s="32">
        <f aca="true" t="shared" si="19" ref="DL4:DL23">DI4*10^3+DK4</f>
        <v>135018</v>
      </c>
      <c r="DM4" s="33">
        <f aca="true" t="shared" si="20" ref="DM4:DM23">RANK(DL4,$DL$4:$DL$23,0)</f>
        <v>1</v>
      </c>
      <c r="DN4" s="32">
        <f aca="true" t="shared" si="21" ref="DN4:DN23">AJ4</f>
        <v>17.5</v>
      </c>
      <c r="DO4" s="32">
        <f aca="true" t="shared" si="22" ref="DO4:DO23">(DI4*10^3+DK4)*10^3+DN4</f>
        <v>135018017.5</v>
      </c>
      <c r="DP4" s="33">
        <f aca="true" t="shared" si="23" ref="DP4:DP23">RANK(DO4,$DO$4:$DO$23,0)</f>
        <v>1</v>
      </c>
      <c r="DQ4" s="34">
        <f aca="true" t="shared" si="24" ref="DQ4:DQ23">U4</f>
        <v>18</v>
      </c>
      <c r="DR4" s="34">
        <f aca="true" t="shared" si="25" ref="DR4:DR24">((DI4*10^3+DK4)*10^3+DN4)*10^3+DQ4</f>
        <v>135018017518</v>
      </c>
      <c r="DS4" s="33">
        <f aca="true" t="shared" si="26" ref="DS4:DS23">RANK(DR4,$DR$4:$DR$23,0)</f>
        <v>1</v>
      </c>
      <c r="DT4" s="34">
        <f aca="true" t="shared" si="27" ref="DT4:DT23">AO4</f>
        <v>16</v>
      </c>
      <c r="DU4" s="34">
        <f aca="true" t="shared" si="28" ref="DU4:DU23">(((DI4*10^3+DK4)*10^3+DN4)*10^3+DQ4)*10^3+DT4</f>
        <v>135018017518016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/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E23">SUM(BA6,BF6,BK6,BP6,BU6,BZ6)</f>
        <v>0</v>
      </c>
      <c r="DE6" s="177">
        <f t="shared" si="33"/>
        <v>0</v>
      </c>
      <c r="DF6" s="177"/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/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/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/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/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/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/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/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/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/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/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/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/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/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/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/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/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/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GARA DDI CSEN DOG TOWN PALERMO</v>
      </c>
      <c r="I27" s="63"/>
      <c r="J27" s="63"/>
      <c r="K27" s="63"/>
      <c r="L27" s="255" t="s">
        <v>42</v>
      </c>
      <c r="M27" s="256"/>
      <c r="N27" s="256"/>
      <c r="O27" s="257"/>
      <c r="P27" s="255" t="s">
        <v>43</v>
      </c>
      <c r="Q27" s="258"/>
      <c r="R27" s="258"/>
      <c r="S27" s="258"/>
      <c r="T27" s="259"/>
      <c r="U27" s="255" t="s">
        <v>44</v>
      </c>
      <c r="V27" s="258"/>
      <c r="W27" s="258"/>
      <c r="X27" s="258"/>
      <c r="Y27" s="258"/>
      <c r="Z27" s="258"/>
      <c r="AA27" s="25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34</v>
      </c>
      <c r="E28" s="169"/>
      <c r="F28" s="170" t="s">
        <v>2</v>
      </c>
      <c r="G28" s="170" t="s">
        <v>3</v>
      </c>
      <c r="H28" s="171" t="s">
        <v>19</v>
      </c>
      <c r="I28" s="67"/>
      <c r="J28" s="67"/>
      <c r="K28" s="118"/>
      <c r="L28" s="158" t="s">
        <v>28</v>
      </c>
      <c r="M28" s="159" t="s">
        <v>45</v>
      </c>
      <c r="N28" s="159" t="s">
        <v>46</v>
      </c>
      <c r="O28" s="160" t="s">
        <v>47</v>
      </c>
      <c r="P28" s="158" t="s">
        <v>48</v>
      </c>
      <c r="Q28" s="159" t="s">
        <v>49</v>
      </c>
      <c r="R28" s="159" t="s">
        <v>50</v>
      </c>
      <c r="S28" s="159" t="s">
        <v>51</v>
      </c>
      <c r="T28" s="161" t="s">
        <v>52</v>
      </c>
      <c r="U28" s="158" t="s">
        <v>53</v>
      </c>
      <c r="V28" s="159" t="s">
        <v>54</v>
      </c>
      <c r="W28" s="159" t="s">
        <v>55</v>
      </c>
      <c r="X28" s="159" t="s">
        <v>56</v>
      </c>
      <c r="Y28" s="159" t="s">
        <v>57</v>
      </c>
      <c r="Z28" s="162" t="s">
        <v>58</v>
      </c>
      <c r="AA28" s="163" t="s">
        <v>59</v>
      </c>
      <c r="AB28" s="164" t="s">
        <v>60</v>
      </c>
      <c r="AC28" s="165" t="s">
        <v>61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MARIA LAURA</v>
      </c>
      <c r="G29" s="101" t="str">
        <f>INDEX(G$1:G$23,MATCH(C29,$DW$1:$DW$23,0))</f>
        <v>LEONARDI</v>
      </c>
      <c r="H29" s="101" t="str">
        <f>INDEX(H$1:H$23,MATCH(C29,$DW$1:$DW$23,0))</f>
        <v>GINGER</v>
      </c>
      <c r="I29" s="100"/>
      <c r="J29" s="100"/>
      <c r="K29" s="113"/>
      <c r="L29" s="115">
        <f>INDEX(P$1:P$23,MATCH(C29,$DW$1:$DW$23,0))</f>
        <v>18</v>
      </c>
      <c r="M29" s="102">
        <f>INDEX(U$1:U$23,MATCH(C29,$DW$1:$DW$23,0))</f>
        <v>18</v>
      </c>
      <c r="N29" s="102">
        <f>INDEX(Z$1:Z$23,MATCH(C29,$DW$1:$DW$23,0))</f>
        <v>19</v>
      </c>
      <c r="O29" s="119">
        <f>INDEX(AE$1:AE$23,MATCH(C29,$DW$1:$DW$23,0))</f>
        <v>16</v>
      </c>
      <c r="P29" s="115">
        <f>INDEX(AJ$1:AJ$23,MATCH(C29,$DW$1:$DW$23,0))</f>
        <v>17.5</v>
      </c>
      <c r="Q29" s="102">
        <f>INDEX(AO$1:AO$23,MATCH(C29,$DW$1:$DW$23,0))</f>
        <v>16</v>
      </c>
      <c r="R29" s="102">
        <f>INDEX(AT$1:AT$23,MATCH(C29,$DW$1:$DW$23,0))</f>
        <v>17</v>
      </c>
      <c r="S29" s="119">
        <f>INDEX(AY$1:AY$23,MATCH(C29,$DW$1:$DW$23,0))</f>
        <v>15</v>
      </c>
      <c r="T29" s="131">
        <f>INDEX(AZ$1:AZ$23,MATCH(C29,$DW$1:$DW$23,0))</f>
        <v>136.5</v>
      </c>
      <c r="U29" s="115">
        <f>INDEX(BE$1:BE$23,MATCH(C29,$DW$1:$DW$23,0))</f>
        <v>1.5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1.5</v>
      </c>
      <c r="AC29" s="103">
        <f>INDEX(DI$1:DI$23,MATCH(C29,$DW$1:$DW$23,0))</f>
        <v>135</v>
      </c>
      <c r="AD29" s="104">
        <f>INDEX(D$1:D$23,MATCH(C29,$DW$1:$DW$23,0))</f>
        <v>1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99">
        <v>1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R22">
      <selection activeCell="AF29" sqref="AF29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8.28125" style="0" customWidth="1"/>
    <col min="5" max="5" width="3.57421875" style="0" customWidth="1"/>
    <col min="6" max="6" width="2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42" t="str">
        <f>classi!B2</f>
        <v>GARA DDI CSEN DOG TOWN PALERMO</v>
      </c>
      <c r="E1" s="243"/>
      <c r="F1" s="243"/>
      <c r="G1" s="243"/>
      <c r="H1" s="24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45" t="s">
        <v>27</v>
      </c>
      <c r="E2" s="246"/>
      <c r="F2" s="246"/>
      <c r="G2" s="246"/>
      <c r="H2" s="247"/>
      <c r="I2" s="17"/>
      <c r="J2" s="17"/>
      <c r="K2" s="17"/>
      <c r="L2" s="248" t="s">
        <v>42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50"/>
      <c r="AF2" s="248" t="s">
        <v>43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3" t="s">
        <v>44</v>
      </c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0" t="s">
        <v>28</v>
      </c>
      <c r="M3" s="261"/>
      <c r="N3" s="261"/>
      <c r="O3" s="261"/>
      <c r="P3" s="262"/>
      <c r="Q3" s="260" t="s">
        <v>45</v>
      </c>
      <c r="R3" s="261"/>
      <c r="S3" s="261"/>
      <c r="T3" s="261"/>
      <c r="U3" s="262"/>
      <c r="V3" s="260" t="s">
        <v>46</v>
      </c>
      <c r="W3" s="261"/>
      <c r="X3" s="261"/>
      <c r="Y3" s="261"/>
      <c r="Z3" s="262"/>
      <c r="AA3" s="260" t="s">
        <v>47</v>
      </c>
      <c r="AB3" s="261"/>
      <c r="AC3" s="261"/>
      <c r="AD3" s="261"/>
      <c r="AE3" s="262"/>
      <c r="AF3" s="260" t="s">
        <v>48</v>
      </c>
      <c r="AG3" s="261"/>
      <c r="AH3" s="261"/>
      <c r="AI3" s="261"/>
      <c r="AJ3" s="262"/>
      <c r="AK3" s="260" t="s">
        <v>49</v>
      </c>
      <c r="AL3" s="261"/>
      <c r="AM3" s="261"/>
      <c r="AN3" s="261"/>
      <c r="AO3" s="262"/>
      <c r="AP3" s="260" t="s">
        <v>50</v>
      </c>
      <c r="AQ3" s="261"/>
      <c r="AR3" s="261"/>
      <c r="AS3" s="261"/>
      <c r="AT3" s="262"/>
      <c r="AU3" s="260" t="s">
        <v>51</v>
      </c>
      <c r="AV3" s="261"/>
      <c r="AW3" s="261"/>
      <c r="AX3" s="261"/>
      <c r="AY3" s="262"/>
      <c r="AZ3" s="153" t="s">
        <v>32</v>
      </c>
      <c r="BA3" s="260" t="s">
        <v>53</v>
      </c>
      <c r="BB3" s="261"/>
      <c r="BC3" s="261"/>
      <c r="BD3" s="261"/>
      <c r="BE3" s="262"/>
      <c r="BF3" s="260" t="s">
        <v>54</v>
      </c>
      <c r="BG3" s="261"/>
      <c r="BH3" s="261"/>
      <c r="BI3" s="261"/>
      <c r="BJ3" s="262"/>
      <c r="BK3" s="260" t="s">
        <v>55</v>
      </c>
      <c r="BL3" s="261"/>
      <c r="BM3" s="261"/>
      <c r="BN3" s="261"/>
      <c r="BO3" s="262"/>
      <c r="BP3" s="260" t="s">
        <v>56</v>
      </c>
      <c r="BQ3" s="261"/>
      <c r="BR3" s="261"/>
      <c r="BS3" s="261"/>
      <c r="BT3" s="262"/>
      <c r="BU3" s="260" t="s">
        <v>62</v>
      </c>
      <c r="BV3" s="261"/>
      <c r="BW3" s="261"/>
      <c r="BX3" s="261"/>
      <c r="BY3" s="262"/>
      <c r="BZ3" s="260" t="s">
        <v>63</v>
      </c>
      <c r="CA3" s="261"/>
      <c r="CB3" s="261"/>
      <c r="CC3" s="261"/>
      <c r="CD3" s="261"/>
      <c r="CE3" s="263" t="s">
        <v>64</v>
      </c>
      <c r="CF3" s="261"/>
      <c r="CG3" s="261"/>
      <c r="CH3" s="262"/>
      <c r="CI3" s="260" t="s">
        <v>65</v>
      </c>
      <c r="CJ3" s="261"/>
      <c r="CK3" s="261"/>
      <c r="CL3" s="262"/>
      <c r="CM3" s="260" t="s">
        <v>66</v>
      </c>
      <c r="CN3" s="261"/>
      <c r="CO3" s="261"/>
      <c r="CP3" s="262"/>
      <c r="CQ3" s="260" t="s">
        <v>67</v>
      </c>
      <c r="CR3" s="261"/>
      <c r="CS3" s="261"/>
      <c r="CT3" s="262"/>
      <c r="CU3" s="260" t="s">
        <v>68</v>
      </c>
      <c r="CV3" s="261"/>
      <c r="CW3" s="261"/>
      <c r="CX3" s="262"/>
      <c r="CY3" s="260" t="s">
        <v>69</v>
      </c>
      <c r="CZ3" s="261"/>
      <c r="DA3" s="261"/>
      <c r="DB3" s="264"/>
      <c r="DC3" s="154" t="s">
        <v>33</v>
      </c>
      <c r="DD3" s="261" t="s">
        <v>70</v>
      </c>
      <c r="DE3" s="261"/>
      <c r="DF3" s="261"/>
      <c r="DG3" s="262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145</v>
      </c>
      <c r="DY3" s="92" t="s">
        <v>41</v>
      </c>
      <c r="DZ3" s="13"/>
    </row>
    <row r="4" spans="1:130" ht="12.75">
      <c r="A4" s="13"/>
      <c r="B4" s="13"/>
      <c r="C4" s="13"/>
      <c r="D4" s="20">
        <f>classi!B150</f>
        <v>2</v>
      </c>
      <c r="E4" s="21"/>
      <c r="F4" s="22" t="str">
        <f>classi!C150</f>
        <v>STEFANIA</v>
      </c>
      <c r="G4" s="22" t="str">
        <f>classi!D150</f>
        <v>COSTA</v>
      </c>
      <c r="H4" s="22" t="str">
        <f>classi!G150</f>
        <v>NIKY</v>
      </c>
      <c r="I4" s="22"/>
      <c r="J4" s="23"/>
      <c r="K4" s="22"/>
      <c r="L4" s="24">
        <v>16</v>
      </c>
      <c r="M4" s="24">
        <v>18</v>
      </c>
      <c r="N4" s="24"/>
      <c r="O4" s="129"/>
      <c r="P4" s="25">
        <f aca="true" t="shared" si="0" ref="P4:P23">AVERAGE(L4:O4)</f>
        <v>17</v>
      </c>
      <c r="Q4" s="24">
        <v>14</v>
      </c>
      <c r="R4" s="24">
        <v>17</v>
      </c>
      <c r="S4" s="24"/>
      <c r="T4" s="129"/>
      <c r="U4" s="25">
        <f aca="true" t="shared" si="1" ref="U4:U23">AVERAGE(Q4:T4)</f>
        <v>15.5</v>
      </c>
      <c r="V4" s="24">
        <v>20</v>
      </c>
      <c r="W4" s="24">
        <v>18</v>
      </c>
      <c r="X4" s="24"/>
      <c r="Y4" s="129"/>
      <c r="Z4" s="25">
        <f aca="true" t="shared" si="2" ref="Z4:Z23">AVERAGE(V4:Y4)</f>
        <v>19</v>
      </c>
      <c r="AA4" s="24">
        <v>18</v>
      </c>
      <c r="AB4" s="24">
        <v>15</v>
      </c>
      <c r="AC4" s="24"/>
      <c r="AD4" s="129"/>
      <c r="AE4" s="25">
        <f aca="true" t="shared" si="3" ref="AE4:AE23">AVERAGE(AA4:AD4)</f>
        <v>16.5</v>
      </c>
      <c r="AF4" s="24">
        <v>17</v>
      </c>
      <c r="AG4" s="24">
        <v>16</v>
      </c>
      <c r="AH4" s="24"/>
      <c r="AI4" s="129"/>
      <c r="AJ4" s="25">
        <f aca="true" t="shared" si="4" ref="AJ4:AJ23">AVERAGE(AF4:AI4)</f>
        <v>16.5</v>
      </c>
      <c r="AK4" s="24">
        <v>13</v>
      </c>
      <c r="AL4" s="24">
        <v>17</v>
      </c>
      <c r="AM4" s="24"/>
      <c r="AN4" s="129"/>
      <c r="AO4" s="25">
        <f aca="true" t="shared" si="5" ref="AO4:AO23">AVERAGE(AK4:AN4)</f>
        <v>15</v>
      </c>
      <c r="AP4" s="24">
        <v>17</v>
      </c>
      <c r="AQ4" s="24">
        <v>17</v>
      </c>
      <c r="AR4" s="24"/>
      <c r="AS4" s="129"/>
      <c r="AT4" s="25">
        <f aca="true" t="shared" si="6" ref="AT4:AT23">AVERAGE(AP4:AS4)</f>
        <v>17</v>
      </c>
      <c r="AU4" s="24">
        <v>14</v>
      </c>
      <c r="AV4" s="24">
        <v>16</v>
      </c>
      <c r="AW4" s="24"/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131.5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7">
        <v>0</v>
      </c>
      <c r="BG4" s="27">
        <v>0</v>
      </c>
      <c r="BH4" s="27"/>
      <c r="BI4" s="133"/>
      <c r="BJ4" s="25">
        <f aca="true" t="shared" si="10" ref="BJ4:BJ23">AVERAGE(BF4:BI4)</f>
        <v>0</v>
      </c>
      <c r="BK4" s="27">
        <v>0</v>
      </c>
      <c r="BL4" s="27">
        <v>0</v>
      </c>
      <c r="BM4" s="27"/>
      <c r="BN4" s="133"/>
      <c r="BO4" s="25">
        <f aca="true" t="shared" si="11" ref="BO4:BO23">AVERAGE(BK4:BN4)</f>
        <v>0</v>
      </c>
      <c r="BP4" s="27">
        <v>0</v>
      </c>
      <c r="BQ4" s="27">
        <v>0</v>
      </c>
      <c r="BR4" s="27"/>
      <c r="BS4" s="133"/>
      <c r="BT4" s="25">
        <f aca="true" t="shared" si="12" ref="BT4:BT23">AVERAGE(BP4:BS4)</f>
        <v>0</v>
      </c>
      <c r="BU4" s="27">
        <v>0</v>
      </c>
      <c r="BV4" s="27">
        <v>0</v>
      </c>
      <c r="BW4" s="27"/>
      <c r="BX4" s="133"/>
      <c r="BY4" s="25">
        <f aca="true" t="shared" si="13" ref="BY4:BY23">AVERAGE(BU4:BX4)</f>
        <v>0</v>
      </c>
      <c r="BZ4" s="27">
        <v>0</v>
      </c>
      <c r="CA4" s="27">
        <v>0</v>
      </c>
      <c r="CB4" s="27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131.5</v>
      </c>
      <c r="DJ4" s="87">
        <f aca="true" t="shared" si="17" ref="DJ4:DJ23">RANK(DI4,$DI$4:$DI$23,0)</f>
        <v>3</v>
      </c>
      <c r="DK4" s="80">
        <f aca="true" t="shared" si="18" ref="DK4:DK23">P4</f>
        <v>17</v>
      </c>
      <c r="DL4" s="32">
        <f aca="true" t="shared" si="19" ref="DL4:DL23">DI4*10^3+DK4</f>
        <v>131517</v>
      </c>
      <c r="DM4" s="33">
        <f aca="true" t="shared" si="20" ref="DM4:DM23">RANK(DL4,$DL$4:$DL$23,0)</f>
        <v>3</v>
      </c>
      <c r="DN4" s="32">
        <f aca="true" t="shared" si="21" ref="DN4:DN23">AJ4</f>
        <v>16.5</v>
      </c>
      <c r="DO4" s="32">
        <f aca="true" t="shared" si="22" ref="DO4:DO23">(DI4*10^3+DK4)*10^3+DN4</f>
        <v>131517016.5</v>
      </c>
      <c r="DP4" s="33">
        <f aca="true" t="shared" si="23" ref="DP4:DP23">RANK(DO4,$DO$4:$DO$23,0)</f>
        <v>3</v>
      </c>
      <c r="DQ4" s="34">
        <f aca="true" t="shared" si="24" ref="DQ4:DQ23">U4</f>
        <v>15.5</v>
      </c>
      <c r="DR4" s="34">
        <f aca="true" t="shared" si="25" ref="DR4:DR23">((DI4*10^3+DK4)*10^3+DN4)*10^3+DQ4</f>
        <v>131517016515.5</v>
      </c>
      <c r="DS4" s="33">
        <f aca="true" t="shared" si="26" ref="DS4:DS23">RANK(DR4,$DR$4:$DR$23,0)</f>
        <v>3</v>
      </c>
      <c r="DT4" s="34">
        <f aca="true" t="shared" si="27" ref="DT4:DT23">AO4</f>
        <v>15</v>
      </c>
      <c r="DU4" s="34">
        <f aca="true" t="shared" si="28" ref="DU4:DU23">(((DI4*10^3+DK4)*10^3+DN4)*10^3+DQ4)*10^3+DT4</f>
        <v>131517016515515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0.906896551724138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classi!B151</f>
        <v>3</v>
      </c>
      <c r="E5" s="36"/>
      <c r="F5" s="22" t="str">
        <f>classi!C151</f>
        <v>SILVIA</v>
      </c>
      <c r="G5" s="22" t="str">
        <f>classi!D151</f>
        <v>SICILIA</v>
      </c>
      <c r="H5" s="22" t="str">
        <f>classi!G151</f>
        <v>MIA</v>
      </c>
      <c r="I5" s="36"/>
      <c r="J5" s="36"/>
      <c r="K5" s="36"/>
      <c r="L5" s="24">
        <v>20</v>
      </c>
      <c r="M5" s="24">
        <v>19</v>
      </c>
      <c r="N5" s="24"/>
      <c r="O5" s="129"/>
      <c r="P5" s="25">
        <f t="shared" si="0"/>
        <v>19.5</v>
      </c>
      <c r="Q5" s="24">
        <v>18</v>
      </c>
      <c r="R5" s="24">
        <v>18</v>
      </c>
      <c r="S5" s="24"/>
      <c r="T5" s="129"/>
      <c r="U5" s="25">
        <f t="shared" si="1"/>
        <v>18</v>
      </c>
      <c r="V5" s="24">
        <v>20</v>
      </c>
      <c r="W5" s="24">
        <v>19</v>
      </c>
      <c r="X5" s="24"/>
      <c r="Y5" s="129"/>
      <c r="Z5" s="25">
        <f t="shared" si="2"/>
        <v>19.5</v>
      </c>
      <c r="AA5" s="24">
        <v>17</v>
      </c>
      <c r="AB5" s="24">
        <v>17</v>
      </c>
      <c r="AC5" s="24"/>
      <c r="AD5" s="129"/>
      <c r="AE5" s="25">
        <f t="shared" si="3"/>
        <v>17</v>
      </c>
      <c r="AF5" s="24">
        <v>20</v>
      </c>
      <c r="AG5" s="24">
        <v>17</v>
      </c>
      <c r="AH5" s="24"/>
      <c r="AI5" s="129"/>
      <c r="AJ5" s="25">
        <f t="shared" si="4"/>
        <v>18.5</v>
      </c>
      <c r="AK5" s="24">
        <v>17</v>
      </c>
      <c r="AL5" s="24">
        <v>18</v>
      </c>
      <c r="AM5" s="24"/>
      <c r="AN5" s="129"/>
      <c r="AO5" s="25">
        <f t="shared" si="5"/>
        <v>17.5</v>
      </c>
      <c r="AP5" s="24">
        <v>18</v>
      </c>
      <c r="AQ5" s="24">
        <v>16</v>
      </c>
      <c r="AR5" s="24"/>
      <c r="AS5" s="129"/>
      <c r="AT5" s="25">
        <f t="shared" si="6"/>
        <v>17</v>
      </c>
      <c r="AU5" s="24">
        <v>16</v>
      </c>
      <c r="AV5" s="24">
        <v>17</v>
      </c>
      <c r="AW5" s="24"/>
      <c r="AX5" s="129"/>
      <c r="AY5" s="25">
        <f t="shared" si="7"/>
        <v>16.5</v>
      </c>
      <c r="AZ5" s="26">
        <f t="shared" si="8"/>
        <v>143.5</v>
      </c>
      <c r="BA5" s="27">
        <v>0.4</v>
      </c>
      <c r="BB5" s="27">
        <v>0.4</v>
      </c>
      <c r="BC5" s="27"/>
      <c r="BD5" s="133"/>
      <c r="BE5" s="25">
        <f t="shared" si="9"/>
        <v>0.4</v>
      </c>
      <c r="BF5" s="27">
        <v>0</v>
      </c>
      <c r="BG5" s="27">
        <v>0</v>
      </c>
      <c r="BH5" s="27"/>
      <c r="BI5" s="133"/>
      <c r="BJ5" s="25">
        <f t="shared" si="10"/>
        <v>0</v>
      </c>
      <c r="BK5" s="27">
        <v>0</v>
      </c>
      <c r="BL5" s="27">
        <v>0</v>
      </c>
      <c r="BM5" s="27"/>
      <c r="BN5" s="133"/>
      <c r="BO5" s="25">
        <f t="shared" si="11"/>
        <v>0</v>
      </c>
      <c r="BP5" s="27">
        <v>0</v>
      </c>
      <c r="BQ5" s="27">
        <v>0</v>
      </c>
      <c r="BR5" s="27"/>
      <c r="BS5" s="133"/>
      <c r="BT5" s="25">
        <f t="shared" si="12"/>
        <v>0</v>
      </c>
      <c r="BU5" s="27">
        <v>0</v>
      </c>
      <c r="BV5" s="27">
        <v>0</v>
      </c>
      <c r="BW5" s="27"/>
      <c r="BX5" s="133"/>
      <c r="BY5" s="25">
        <f t="shared" si="13"/>
        <v>0</v>
      </c>
      <c r="BZ5" s="27">
        <v>0</v>
      </c>
      <c r="CA5" s="27">
        <v>0</v>
      </c>
      <c r="CB5" s="27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0.4</v>
      </c>
      <c r="DI5" s="31">
        <f t="shared" si="16"/>
        <v>143.1</v>
      </c>
      <c r="DJ5" s="87">
        <f t="shared" si="17"/>
        <v>2</v>
      </c>
      <c r="DK5" s="80">
        <f t="shared" si="18"/>
        <v>19.5</v>
      </c>
      <c r="DL5" s="32">
        <f t="shared" si="19"/>
        <v>143119.5</v>
      </c>
      <c r="DM5" s="33">
        <f t="shared" si="20"/>
        <v>2</v>
      </c>
      <c r="DN5" s="32">
        <f t="shared" si="21"/>
        <v>18.5</v>
      </c>
      <c r="DO5" s="32">
        <f t="shared" si="22"/>
        <v>143119518.5</v>
      </c>
      <c r="DP5" s="33">
        <f t="shared" si="23"/>
        <v>2</v>
      </c>
      <c r="DQ5" s="34">
        <f t="shared" si="24"/>
        <v>18</v>
      </c>
      <c r="DR5" s="34">
        <f t="shared" si="25"/>
        <v>143119518518</v>
      </c>
      <c r="DS5" s="33">
        <f t="shared" si="26"/>
        <v>2</v>
      </c>
      <c r="DT5" s="34">
        <f t="shared" si="27"/>
        <v>17.5</v>
      </c>
      <c r="DU5" s="34">
        <f t="shared" si="28"/>
        <v>143119518518017.5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0.9868965517241379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classi!B152</f>
        <v>4</v>
      </c>
      <c r="E6" s="36"/>
      <c r="F6" s="22" t="str">
        <f>classi!C152</f>
        <v>ANDREA</v>
      </c>
      <c r="G6" s="22" t="str">
        <f>classi!D152</f>
        <v>TRIMARCHI</v>
      </c>
      <c r="H6" s="22" t="str">
        <f>classi!G152</f>
        <v>MUD</v>
      </c>
      <c r="I6" s="36"/>
      <c r="J6" s="36"/>
      <c r="K6" s="36"/>
      <c r="L6" s="24">
        <v>18</v>
      </c>
      <c r="M6" s="24">
        <v>18</v>
      </c>
      <c r="N6" s="24"/>
      <c r="O6" s="129"/>
      <c r="P6" s="25">
        <f t="shared" si="0"/>
        <v>18</v>
      </c>
      <c r="Q6" s="24">
        <v>18</v>
      </c>
      <c r="R6" s="24">
        <v>18</v>
      </c>
      <c r="S6" s="24"/>
      <c r="T6" s="129"/>
      <c r="U6" s="25">
        <f t="shared" si="1"/>
        <v>18</v>
      </c>
      <c r="V6" s="24">
        <v>19</v>
      </c>
      <c r="W6" s="24">
        <v>19</v>
      </c>
      <c r="X6" s="24"/>
      <c r="Y6" s="129"/>
      <c r="Z6" s="25">
        <f t="shared" si="2"/>
        <v>19</v>
      </c>
      <c r="AA6" s="24">
        <v>19</v>
      </c>
      <c r="AB6" s="24">
        <v>18</v>
      </c>
      <c r="AC6" s="24"/>
      <c r="AD6" s="129"/>
      <c r="AE6" s="25">
        <f t="shared" si="3"/>
        <v>18.5</v>
      </c>
      <c r="AF6" s="24">
        <v>17</v>
      </c>
      <c r="AG6" s="24">
        <v>20</v>
      </c>
      <c r="AH6" s="24"/>
      <c r="AI6" s="129"/>
      <c r="AJ6" s="25">
        <f t="shared" si="4"/>
        <v>18.5</v>
      </c>
      <c r="AK6" s="24">
        <v>19</v>
      </c>
      <c r="AL6" s="24">
        <v>18</v>
      </c>
      <c r="AM6" s="24"/>
      <c r="AN6" s="129"/>
      <c r="AO6" s="25">
        <f t="shared" si="5"/>
        <v>18.5</v>
      </c>
      <c r="AP6" s="24">
        <v>19</v>
      </c>
      <c r="AQ6" s="24">
        <v>18</v>
      </c>
      <c r="AR6" s="24"/>
      <c r="AS6" s="129"/>
      <c r="AT6" s="25">
        <f t="shared" si="6"/>
        <v>18.5</v>
      </c>
      <c r="AU6" s="24">
        <v>19</v>
      </c>
      <c r="AV6" s="24">
        <v>16</v>
      </c>
      <c r="AW6" s="24"/>
      <c r="AX6" s="129"/>
      <c r="AY6" s="25">
        <f t="shared" si="7"/>
        <v>17.5</v>
      </c>
      <c r="AZ6" s="26">
        <f t="shared" si="8"/>
        <v>146.5</v>
      </c>
      <c r="BA6" s="27">
        <v>1.5</v>
      </c>
      <c r="BB6" s="27">
        <v>1.5</v>
      </c>
      <c r="BC6" s="27"/>
      <c r="BD6" s="133"/>
      <c r="BE6" s="25">
        <f t="shared" si="9"/>
        <v>1.5</v>
      </c>
      <c r="BF6" s="27">
        <v>0</v>
      </c>
      <c r="BG6" s="27">
        <v>0</v>
      </c>
      <c r="BH6" s="27"/>
      <c r="BI6" s="133"/>
      <c r="BJ6" s="25">
        <f t="shared" si="10"/>
        <v>0</v>
      </c>
      <c r="BK6" s="27">
        <v>0</v>
      </c>
      <c r="BL6" s="27">
        <v>0</v>
      </c>
      <c r="BM6" s="27"/>
      <c r="BN6" s="133"/>
      <c r="BO6" s="25">
        <f t="shared" si="11"/>
        <v>0</v>
      </c>
      <c r="BP6" s="27">
        <v>0</v>
      </c>
      <c r="BQ6" s="27">
        <v>0</v>
      </c>
      <c r="BR6" s="27"/>
      <c r="BS6" s="133"/>
      <c r="BT6" s="25">
        <f t="shared" si="12"/>
        <v>0</v>
      </c>
      <c r="BU6" s="27">
        <v>0</v>
      </c>
      <c r="BV6" s="27">
        <v>0</v>
      </c>
      <c r="BW6" s="27"/>
      <c r="BX6" s="133"/>
      <c r="BY6" s="25">
        <f t="shared" si="13"/>
        <v>0</v>
      </c>
      <c r="BZ6" s="27">
        <v>0</v>
      </c>
      <c r="CA6" s="27">
        <v>0</v>
      </c>
      <c r="CB6" s="27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1.5</v>
      </c>
      <c r="DE6" s="177">
        <f aca="true" t="shared" si="34" ref="DE6:DE23">SUM(BB6,BG6,BL6,BQ6,BV6,CA6)</f>
        <v>1.5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1.5</v>
      </c>
      <c r="DI6" s="31">
        <f t="shared" si="16"/>
        <v>145</v>
      </c>
      <c r="DJ6" s="87">
        <f t="shared" si="17"/>
        <v>1</v>
      </c>
      <c r="DK6" s="80">
        <f t="shared" si="18"/>
        <v>18</v>
      </c>
      <c r="DL6" s="32">
        <f t="shared" si="19"/>
        <v>145018</v>
      </c>
      <c r="DM6" s="33">
        <f t="shared" si="20"/>
        <v>1</v>
      </c>
      <c r="DN6" s="32">
        <f t="shared" si="21"/>
        <v>18.5</v>
      </c>
      <c r="DO6" s="32">
        <f t="shared" si="22"/>
        <v>145018018.5</v>
      </c>
      <c r="DP6" s="33">
        <f t="shared" si="23"/>
        <v>1</v>
      </c>
      <c r="DQ6" s="34">
        <f t="shared" si="24"/>
        <v>18</v>
      </c>
      <c r="DR6" s="34">
        <f t="shared" si="25"/>
        <v>145018018518</v>
      </c>
      <c r="DS6" s="33">
        <f t="shared" si="26"/>
        <v>1</v>
      </c>
      <c r="DT6" s="34">
        <f t="shared" si="27"/>
        <v>18.5</v>
      </c>
      <c r="DU6" s="34">
        <f t="shared" si="28"/>
        <v>145018018518018.5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 t="str">
        <f>classi!B153</f>
        <v>-</v>
      </c>
      <c r="E7" s="36"/>
      <c r="F7" s="22">
        <f>classi!C153</f>
        <v>0</v>
      </c>
      <c r="G7" s="22">
        <f>classi!D153</f>
        <v>0</v>
      </c>
      <c r="H7" s="22">
        <f>classi!G153</f>
        <v>0</v>
      </c>
      <c r="I7" s="36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7">
        <v>0</v>
      </c>
      <c r="BG7" s="27">
        <v>0</v>
      </c>
      <c r="BH7" s="27"/>
      <c r="BI7" s="133"/>
      <c r="BJ7" s="25">
        <f t="shared" si="10"/>
        <v>0</v>
      </c>
      <c r="BK7" s="27">
        <v>0</v>
      </c>
      <c r="BL7" s="27">
        <v>0</v>
      </c>
      <c r="BM7" s="27"/>
      <c r="BN7" s="133"/>
      <c r="BO7" s="25">
        <f t="shared" si="11"/>
        <v>0</v>
      </c>
      <c r="BP7" s="27">
        <v>0</v>
      </c>
      <c r="BQ7" s="27">
        <v>0</v>
      </c>
      <c r="BR7" s="27"/>
      <c r="BS7" s="133"/>
      <c r="BT7" s="25">
        <f t="shared" si="12"/>
        <v>0</v>
      </c>
      <c r="BU7" s="27">
        <v>0</v>
      </c>
      <c r="BV7" s="27">
        <v>0</v>
      </c>
      <c r="BW7" s="27"/>
      <c r="BX7" s="133"/>
      <c r="BY7" s="25">
        <f t="shared" si="13"/>
        <v>0</v>
      </c>
      <c r="BZ7" s="27">
        <v>0</v>
      </c>
      <c r="CA7" s="27">
        <v>0</v>
      </c>
      <c r="CB7" s="27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 t="str">
        <f>classi!B154</f>
        <v>-</v>
      </c>
      <c r="E8" s="36"/>
      <c r="F8" s="22">
        <f>classi!C154</f>
        <v>0</v>
      </c>
      <c r="G8" s="22">
        <f>classi!D154</f>
        <v>0</v>
      </c>
      <c r="H8" s="22">
        <f>classi!G154</f>
        <v>0</v>
      </c>
      <c r="I8" s="36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7">
        <v>0</v>
      </c>
      <c r="BG8" s="27">
        <v>0</v>
      </c>
      <c r="BH8" s="27"/>
      <c r="BI8" s="133"/>
      <c r="BJ8" s="25">
        <f t="shared" si="10"/>
        <v>0</v>
      </c>
      <c r="BK8" s="27">
        <v>0</v>
      </c>
      <c r="BL8" s="27">
        <v>0</v>
      </c>
      <c r="BM8" s="27"/>
      <c r="BN8" s="133"/>
      <c r="BO8" s="25">
        <f t="shared" si="11"/>
        <v>0</v>
      </c>
      <c r="BP8" s="27">
        <v>0</v>
      </c>
      <c r="BQ8" s="27">
        <v>0</v>
      </c>
      <c r="BR8" s="27"/>
      <c r="BS8" s="133"/>
      <c r="BT8" s="25">
        <f t="shared" si="12"/>
        <v>0</v>
      </c>
      <c r="BU8" s="27">
        <v>0</v>
      </c>
      <c r="BV8" s="27">
        <v>0</v>
      </c>
      <c r="BW8" s="27"/>
      <c r="BX8" s="133"/>
      <c r="BY8" s="25">
        <f t="shared" si="13"/>
        <v>0</v>
      </c>
      <c r="BZ8" s="27">
        <v>0</v>
      </c>
      <c r="CA8" s="27">
        <v>0</v>
      </c>
      <c r="CB8" s="27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 t="str">
        <f>classi!B155</f>
        <v>-</v>
      </c>
      <c r="E9" s="36"/>
      <c r="F9" s="22">
        <f>classi!C155</f>
        <v>0</v>
      </c>
      <c r="G9" s="22">
        <f>classi!D155</f>
        <v>0</v>
      </c>
      <c r="H9" s="22">
        <f>classi!G155</f>
        <v>0</v>
      </c>
      <c r="I9" s="36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7">
        <v>0</v>
      </c>
      <c r="BG9" s="27">
        <v>0</v>
      </c>
      <c r="BH9" s="27"/>
      <c r="BI9" s="133"/>
      <c r="BJ9" s="25">
        <f t="shared" si="10"/>
        <v>0</v>
      </c>
      <c r="BK9" s="27">
        <v>0</v>
      </c>
      <c r="BL9" s="27">
        <v>0</v>
      </c>
      <c r="BM9" s="27"/>
      <c r="BN9" s="133"/>
      <c r="BO9" s="25">
        <f t="shared" si="11"/>
        <v>0</v>
      </c>
      <c r="BP9" s="27">
        <v>0</v>
      </c>
      <c r="BQ9" s="27">
        <v>0</v>
      </c>
      <c r="BR9" s="27"/>
      <c r="BS9" s="133"/>
      <c r="BT9" s="25">
        <f t="shared" si="12"/>
        <v>0</v>
      </c>
      <c r="BU9" s="27">
        <v>0</v>
      </c>
      <c r="BV9" s="27">
        <v>0</v>
      </c>
      <c r="BW9" s="27"/>
      <c r="BX9" s="133"/>
      <c r="BY9" s="25">
        <f t="shared" si="13"/>
        <v>0</v>
      </c>
      <c r="BZ9" s="27">
        <v>0</v>
      </c>
      <c r="CA9" s="27">
        <v>0</v>
      </c>
      <c r="CB9" s="27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classi!B156</f>
        <v>-</v>
      </c>
      <c r="E10" s="36"/>
      <c r="F10" s="22">
        <f>classi!C156</f>
        <v>0</v>
      </c>
      <c r="G10" s="22">
        <f>classi!D156</f>
        <v>0</v>
      </c>
      <c r="H10" s="22">
        <f>classi!G156</f>
        <v>0</v>
      </c>
      <c r="I10" s="36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7">
        <v>0</v>
      </c>
      <c r="BG10" s="27">
        <v>0</v>
      </c>
      <c r="BH10" s="27"/>
      <c r="BI10" s="133"/>
      <c r="BJ10" s="25">
        <f t="shared" si="10"/>
        <v>0</v>
      </c>
      <c r="BK10" s="27">
        <v>0</v>
      </c>
      <c r="BL10" s="27">
        <v>0</v>
      </c>
      <c r="BM10" s="27"/>
      <c r="BN10" s="133"/>
      <c r="BO10" s="25">
        <f t="shared" si="11"/>
        <v>0</v>
      </c>
      <c r="BP10" s="27">
        <v>0</v>
      </c>
      <c r="BQ10" s="27">
        <v>0</v>
      </c>
      <c r="BR10" s="27"/>
      <c r="BS10" s="133"/>
      <c r="BT10" s="25">
        <f t="shared" si="12"/>
        <v>0</v>
      </c>
      <c r="BU10" s="27">
        <v>0</v>
      </c>
      <c r="BV10" s="27">
        <v>0</v>
      </c>
      <c r="BW10" s="27"/>
      <c r="BX10" s="133"/>
      <c r="BY10" s="25">
        <f t="shared" si="13"/>
        <v>0</v>
      </c>
      <c r="BZ10" s="27">
        <v>0</v>
      </c>
      <c r="CA10" s="27">
        <v>0</v>
      </c>
      <c r="CB10" s="27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classi!B157</f>
        <v>-</v>
      </c>
      <c r="E11" s="36"/>
      <c r="F11" s="22">
        <f>classi!C157</f>
        <v>0</v>
      </c>
      <c r="G11" s="22">
        <f>classi!D157</f>
        <v>0</v>
      </c>
      <c r="H11" s="22">
        <f>classi!G157</f>
        <v>0</v>
      </c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7">
        <v>0</v>
      </c>
      <c r="BG11" s="27">
        <v>0</v>
      </c>
      <c r="BH11" s="27"/>
      <c r="BI11" s="133"/>
      <c r="BJ11" s="25">
        <f t="shared" si="10"/>
        <v>0</v>
      </c>
      <c r="BK11" s="27">
        <v>0</v>
      </c>
      <c r="BL11" s="27">
        <v>0</v>
      </c>
      <c r="BM11" s="27"/>
      <c r="BN11" s="133"/>
      <c r="BO11" s="25">
        <f t="shared" si="11"/>
        <v>0</v>
      </c>
      <c r="BP11" s="27">
        <v>0</v>
      </c>
      <c r="BQ11" s="27">
        <v>0</v>
      </c>
      <c r="BR11" s="27"/>
      <c r="BS11" s="133"/>
      <c r="BT11" s="25">
        <f t="shared" si="12"/>
        <v>0</v>
      </c>
      <c r="BU11" s="27">
        <v>0</v>
      </c>
      <c r="BV11" s="27">
        <v>0</v>
      </c>
      <c r="BW11" s="27"/>
      <c r="BX11" s="133"/>
      <c r="BY11" s="25">
        <f t="shared" si="13"/>
        <v>0</v>
      </c>
      <c r="BZ11" s="27">
        <v>0</v>
      </c>
      <c r="CA11" s="27">
        <v>0</v>
      </c>
      <c r="CB11" s="27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7">
        <v>0</v>
      </c>
      <c r="BG12" s="27">
        <v>0</v>
      </c>
      <c r="BH12" s="27"/>
      <c r="BI12" s="133"/>
      <c r="BJ12" s="25">
        <f t="shared" si="10"/>
        <v>0</v>
      </c>
      <c r="BK12" s="27">
        <v>0</v>
      </c>
      <c r="BL12" s="27">
        <v>0</v>
      </c>
      <c r="BM12" s="27"/>
      <c r="BN12" s="133"/>
      <c r="BO12" s="25">
        <f t="shared" si="11"/>
        <v>0</v>
      </c>
      <c r="BP12" s="27">
        <v>0</v>
      </c>
      <c r="BQ12" s="27">
        <v>0</v>
      </c>
      <c r="BR12" s="27"/>
      <c r="BS12" s="133"/>
      <c r="BT12" s="25">
        <f t="shared" si="12"/>
        <v>0</v>
      </c>
      <c r="BU12" s="27">
        <v>0</v>
      </c>
      <c r="BV12" s="27">
        <v>0</v>
      </c>
      <c r="BW12" s="27"/>
      <c r="BX12" s="133"/>
      <c r="BY12" s="25">
        <f t="shared" si="13"/>
        <v>0</v>
      </c>
      <c r="BZ12" s="27">
        <v>0</v>
      </c>
      <c r="CA12" s="27">
        <v>0</v>
      </c>
      <c r="CB12" s="27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7">
        <v>0</v>
      </c>
      <c r="BG13" s="27">
        <v>0</v>
      </c>
      <c r="BH13" s="27"/>
      <c r="BI13" s="133"/>
      <c r="BJ13" s="25">
        <f t="shared" si="10"/>
        <v>0</v>
      </c>
      <c r="BK13" s="27">
        <v>0</v>
      </c>
      <c r="BL13" s="27">
        <v>0</v>
      </c>
      <c r="BM13" s="27"/>
      <c r="BN13" s="133"/>
      <c r="BO13" s="25">
        <f t="shared" si="11"/>
        <v>0</v>
      </c>
      <c r="BP13" s="27">
        <v>0</v>
      </c>
      <c r="BQ13" s="27">
        <v>0</v>
      </c>
      <c r="BR13" s="27"/>
      <c r="BS13" s="133"/>
      <c r="BT13" s="25">
        <f t="shared" si="12"/>
        <v>0</v>
      </c>
      <c r="BU13" s="27">
        <v>0</v>
      </c>
      <c r="BV13" s="27">
        <v>0</v>
      </c>
      <c r="BW13" s="27"/>
      <c r="BX13" s="133"/>
      <c r="BY13" s="25">
        <f t="shared" si="13"/>
        <v>0</v>
      </c>
      <c r="BZ13" s="27">
        <v>0</v>
      </c>
      <c r="CA13" s="27">
        <v>0</v>
      </c>
      <c r="CB13" s="27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7">
        <v>0</v>
      </c>
      <c r="BG14" s="27">
        <v>0</v>
      </c>
      <c r="BH14" s="27"/>
      <c r="BI14" s="133"/>
      <c r="BJ14" s="25">
        <f t="shared" si="10"/>
        <v>0</v>
      </c>
      <c r="BK14" s="27">
        <v>0</v>
      </c>
      <c r="BL14" s="27">
        <v>0</v>
      </c>
      <c r="BM14" s="27"/>
      <c r="BN14" s="133"/>
      <c r="BO14" s="25">
        <f t="shared" si="11"/>
        <v>0</v>
      </c>
      <c r="BP14" s="27">
        <v>0</v>
      </c>
      <c r="BQ14" s="27">
        <v>0</v>
      </c>
      <c r="BR14" s="27"/>
      <c r="BS14" s="133"/>
      <c r="BT14" s="25">
        <f t="shared" si="12"/>
        <v>0</v>
      </c>
      <c r="BU14" s="27">
        <v>0</v>
      </c>
      <c r="BV14" s="27">
        <v>0</v>
      </c>
      <c r="BW14" s="27"/>
      <c r="BX14" s="133"/>
      <c r="BY14" s="25">
        <f t="shared" si="13"/>
        <v>0</v>
      </c>
      <c r="BZ14" s="27">
        <v>0</v>
      </c>
      <c r="CA14" s="27">
        <v>0</v>
      </c>
      <c r="CB14" s="27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7">
        <v>0</v>
      </c>
      <c r="BG15" s="27">
        <v>0</v>
      </c>
      <c r="BH15" s="27"/>
      <c r="BI15" s="133"/>
      <c r="BJ15" s="25">
        <f t="shared" si="10"/>
        <v>0</v>
      </c>
      <c r="BK15" s="27">
        <v>0</v>
      </c>
      <c r="BL15" s="27">
        <v>0</v>
      </c>
      <c r="BM15" s="27"/>
      <c r="BN15" s="133"/>
      <c r="BO15" s="25">
        <f t="shared" si="11"/>
        <v>0</v>
      </c>
      <c r="BP15" s="27">
        <v>0</v>
      </c>
      <c r="BQ15" s="27">
        <v>0</v>
      </c>
      <c r="BR15" s="27"/>
      <c r="BS15" s="133"/>
      <c r="BT15" s="25">
        <f t="shared" si="12"/>
        <v>0</v>
      </c>
      <c r="BU15" s="27">
        <v>0</v>
      </c>
      <c r="BV15" s="27">
        <v>0</v>
      </c>
      <c r="BW15" s="27"/>
      <c r="BX15" s="133"/>
      <c r="BY15" s="25">
        <f t="shared" si="13"/>
        <v>0</v>
      </c>
      <c r="BZ15" s="27">
        <v>0</v>
      </c>
      <c r="CA15" s="27">
        <v>0</v>
      </c>
      <c r="CB15" s="27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7">
        <v>0</v>
      </c>
      <c r="BL16" s="27">
        <v>0</v>
      </c>
      <c r="BM16" s="27"/>
      <c r="BN16" s="133"/>
      <c r="BO16" s="25">
        <f t="shared" si="11"/>
        <v>0</v>
      </c>
      <c r="BP16" s="27">
        <v>0</v>
      </c>
      <c r="BQ16" s="27">
        <v>0</v>
      </c>
      <c r="BR16" s="27"/>
      <c r="BS16" s="133"/>
      <c r="BT16" s="25">
        <f t="shared" si="12"/>
        <v>0</v>
      </c>
      <c r="BU16" s="27">
        <v>0</v>
      </c>
      <c r="BV16" s="27">
        <v>0</v>
      </c>
      <c r="BW16" s="27"/>
      <c r="BX16" s="133"/>
      <c r="BY16" s="25">
        <f t="shared" si="13"/>
        <v>0</v>
      </c>
      <c r="BZ16" s="27">
        <v>0</v>
      </c>
      <c r="CA16" s="27">
        <v>0</v>
      </c>
      <c r="CB16" s="27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7">
        <v>0</v>
      </c>
      <c r="BV17" s="27">
        <v>0</v>
      </c>
      <c r="BW17" s="27"/>
      <c r="BX17" s="133"/>
      <c r="BY17" s="25">
        <f t="shared" si="13"/>
        <v>0</v>
      </c>
      <c r="BZ17" s="27">
        <v>0</v>
      </c>
      <c r="CA17" s="27">
        <v>0</v>
      </c>
      <c r="CB17" s="27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7">
        <v>0</v>
      </c>
      <c r="CA18" s="27">
        <v>0</v>
      </c>
      <c r="CB18" s="27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ht="13.5" thickBot="1">
      <c r="A25" s="13"/>
      <c r="B25" s="13"/>
      <c r="C25" s="13"/>
      <c r="D25" s="125" t="str">
        <f>D2</f>
        <v>Freestyle 1 Gruppo 1</v>
      </c>
      <c r="E25" s="126"/>
      <c r="F25" s="126"/>
      <c r="G25" s="127"/>
      <c r="H25" s="128" t="str">
        <f>D1</f>
        <v>GARA DDI CSEN DOG TOWN PALERMO</v>
      </c>
      <c r="I25" s="63"/>
      <c r="J25" s="63"/>
      <c r="K25" s="63"/>
      <c r="L25" s="255" t="s">
        <v>42</v>
      </c>
      <c r="M25" s="256"/>
      <c r="N25" s="256"/>
      <c r="O25" s="257"/>
      <c r="P25" s="255" t="s">
        <v>43</v>
      </c>
      <c r="Q25" s="258"/>
      <c r="R25" s="258"/>
      <c r="S25" s="258"/>
      <c r="T25" s="259"/>
      <c r="U25" s="255" t="s">
        <v>44</v>
      </c>
      <c r="V25" s="258"/>
      <c r="W25" s="258"/>
      <c r="X25" s="258"/>
      <c r="Y25" s="258"/>
      <c r="Z25" s="258"/>
      <c r="AA25" s="25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ht="111" thickBot="1">
      <c r="A26" s="13"/>
      <c r="B26" s="13"/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2.75">
      <c r="A27" s="13"/>
      <c r="B27" s="13"/>
      <c r="C27" s="55">
        <v>1</v>
      </c>
      <c r="D27" s="99">
        <f aca="true" t="shared" si="36" ref="D27:D34">IF(AA27="-",INDEX(DV$1:DV$23,MATCH(C27,$DW$1:$DW$23,0)),AA27)</f>
        <v>1</v>
      </c>
      <c r="E27" s="100"/>
      <c r="F27" s="101" t="str">
        <f aca="true" t="shared" si="37" ref="F27:F34">INDEX(F$1:F$23,MATCH(C27,$DW$1:$DW$23,0))</f>
        <v>ANDREA</v>
      </c>
      <c r="G27" s="101" t="str">
        <f aca="true" t="shared" si="38" ref="G27:G34">INDEX(G$1:G$23,MATCH(C27,$DW$1:$DW$23,0))</f>
        <v>TRIMARCHI</v>
      </c>
      <c r="H27" s="101" t="str">
        <f aca="true" t="shared" si="39" ref="H27:H34">INDEX(H$1:H$23,MATCH(C27,$DW$1:$DW$23,0))</f>
        <v>MUD</v>
      </c>
      <c r="I27" s="100"/>
      <c r="J27" s="100"/>
      <c r="K27" s="113"/>
      <c r="L27" s="115">
        <f aca="true" t="shared" si="40" ref="L27:L34">INDEX(P$1:P$23,MATCH(C27,$DW$1:$DW$23,0))</f>
        <v>18</v>
      </c>
      <c r="M27" s="102">
        <f aca="true" t="shared" si="41" ref="M27:M34">INDEX(U$1:U$23,MATCH(C27,$DW$1:$DW$23,0))</f>
        <v>18</v>
      </c>
      <c r="N27" s="102">
        <f aca="true" t="shared" si="42" ref="N27:N34">INDEX(Z$1:Z$23,MATCH(C27,$DW$1:$DW$23,0))</f>
        <v>19</v>
      </c>
      <c r="O27" s="119">
        <f aca="true" t="shared" si="43" ref="O27:O34">INDEX(AE$1:AE$23,MATCH(C27,$DW$1:$DW$23,0))</f>
        <v>18.5</v>
      </c>
      <c r="P27" s="115">
        <f aca="true" t="shared" si="44" ref="P27:P34">INDEX(AJ$1:AJ$23,MATCH(C27,$DW$1:$DW$23,0))</f>
        <v>18.5</v>
      </c>
      <c r="Q27" s="102">
        <f aca="true" t="shared" si="45" ref="Q27:Q34">INDEX(AO$1:AO$23,MATCH(C27,$DW$1:$DW$23,0))</f>
        <v>18.5</v>
      </c>
      <c r="R27" s="102">
        <f aca="true" t="shared" si="46" ref="R27:R34">INDEX(AT$1:AT$23,MATCH(C27,$DW$1:$DW$23,0))</f>
        <v>18.5</v>
      </c>
      <c r="S27" s="119">
        <f aca="true" t="shared" si="47" ref="S27:S34">INDEX(AY$1:AY$23,MATCH(C27,$DW$1:$DW$23,0))</f>
        <v>17.5</v>
      </c>
      <c r="T27" s="131">
        <f aca="true" t="shared" si="48" ref="T27:T34">INDEX(AZ$1:AZ$23,MATCH(C27,$DW$1:$DW$23,0))</f>
        <v>146.5</v>
      </c>
      <c r="U27" s="115">
        <f aca="true" t="shared" si="49" ref="U27:U34">INDEX(BE$1:BE$23,MATCH(C27,$DW$1:$DW$23,0))</f>
        <v>1.5</v>
      </c>
      <c r="V27" s="102">
        <f>INDEX(BJ$1:BJ$23,MATCH(C27,$DW$1:$DW$23,0))</f>
        <v>0</v>
      </c>
      <c r="W27" s="102">
        <f aca="true" t="shared" si="50" ref="W27:W34">INDEX(BO$1:BO$23,MATCH(C27,$DW$1:$DW$23,0))</f>
        <v>0</v>
      </c>
      <c r="X27" s="102">
        <f aca="true" t="shared" si="51" ref="X27:X34">INDEX(BT$1:BT$23,MATCH(C27,$DW$1:$DW$23,0))</f>
        <v>0</v>
      </c>
      <c r="Y27" s="102">
        <f aca="true" t="shared" si="52" ref="Y27:Y34">INDEX(BY$1:BY$23,MATCH(C27,$DW$1:$DW$23,0))</f>
        <v>0</v>
      </c>
      <c r="Z27" s="119">
        <f aca="true" t="shared" si="53" ref="Z27:Z34">INDEX(CD$1:CD$23,MATCH(C27,$DW$1:$DW$23,0))</f>
        <v>0</v>
      </c>
      <c r="AA27" s="123" t="str">
        <f aca="true" t="shared" si="54" ref="AA27:AA34">INDEX(DY$1:DY$23,MATCH(C27,$DW$1:$DW$23,0))</f>
        <v>-</v>
      </c>
      <c r="AB27" s="121">
        <f aca="true" t="shared" si="55" ref="AB27:AB34">INDEX(DH$1:DH$23,MATCH(C27,$DW$1:$DW$23,0))</f>
        <v>1.5</v>
      </c>
      <c r="AC27" s="103">
        <f aca="true" t="shared" si="56" ref="AC27:AC34">INDEX(DI$1:DI$23,MATCH(C27,$DW$1:$DW$23,0))</f>
        <v>145</v>
      </c>
      <c r="AD27" s="104">
        <f aca="true" t="shared" si="57" ref="AD27:AD34">INDEX(D$1:D$23,MATCH(C27,$DW$1:$DW$23,0))</f>
        <v>4</v>
      </c>
      <c r="AE27" s="105">
        <f aca="true" t="shared" si="58" ref="AE27:AE34"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2.75">
      <c r="A28" s="13"/>
      <c r="B28" s="13"/>
      <c r="C28" s="55">
        <v>2</v>
      </c>
      <c r="D28" s="61">
        <f t="shared" si="36"/>
        <v>2</v>
      </c>
      <c r="E28" s="36"/>
      <c r="F28" s="62" t="str">
        <f t="shared" si="37"/>
        <v>SILVIA</v>
      </c>
      <c r="G28" s="62" t="str">
        <f t="shared" si="38"/>
        <v>SICILIA</v>
      </c>
      <c r="H28" s="62" t="str">
        <f t="shared" si="39"/>
        <v>MIA</v>
      </c>
      <c r="I28" s="36"/>
      <c r="J28" s="36"/>
      <c r="K28" s="114"/>
      <c r="L28" s="116">
        <f t="shared" si="40"/>
        <v>19.5</v>
      </c>
      <c r="M28" s="31">
        <f t="shared" si="41"/>
        <v>18</v>
      </c>
      <c r="N28" s="31">
        <f t="shared" si="42"/>
        <v>19.5</v>
      </c>
      <c r="O28" s="120">
        <f t="shared" si="43"/>
        <v>17</v>
      </c>
      <c r="P28" s="116">
        <f t="shared" si="44"/>
        <v>18.5</v>
      </c>
      <c r="Q28" s="31">
        <f t="shared" si="45"/>
        <v>17.5</v>
      </c>
      <c r="R28" s="31">
        <f t="shared" si="46"/>
        <v>17</v>
      </c>
      <c r="S28" s="120">
        <f t="shared" si="47"/>
        <v>16.5</v>
      </c>
      <c r="T28" s="132">
        <f t="shared" si="48"/>
        <v>143.5</v>
      </c>
      <c r="U28" s="116">
        <f t="shared" si="49"/>
        <v>0.4</v>
      </c>
      <c r="V28" s="31">
        <f aca="true" t="shared" si="59" ref="V28:V34">INDEX(BJ$1:BJ$65536,MATCH(C28,$DW:$DW,0))</f>
        <v>0</v>
      </c>
      <c r="W28" s="31">
        <f t="shared" si="50"/>
        <v>0</v>
      </c>
      <c r="X28" s="31">
        <f t="shared" si="51"/>
        <v>0</v>
      </c>
      <c r="Y28" s="31">
        <f t="shared" si="52"/>
        <v>0</v>
      </c>
      <c r="Z28" s="120">
        <f t="shared" si="53"/>
        <v>0</v>
      </c>
      <c r="AA28" s="124" t="str">
        <f t="shared" si="54"/>
        <v>-</v>
      </c>
      <c r="AB28" s="122">
        <f t="shared" si="55"/>
        <v>0.4</v>
      </c>
      <c r="AC28" s="25">
        <f t="shared" si="56"/>
        <v>143.1</v>
      </c>
      <c r="AD28" s="59">
        <f t="shared" si="57"/>
        <v>3</v>
      </c>
      <c r="AE28" s="60">
        <f t="shared" si="58"/>
        <v>0.9868965517241379</v>
      </c>
      <c r="AF28" s="117"/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3</v>
      </c>
      <c r="D29" s="61">
        <f t="shared" si="36"/>
        <v>3</v>
      </c>
      <c r="E29" s="36"/>
      <c r="F29" s="62" t="str">
        <f t="shared" si="37"/>
        <v>STEFANIA</v>
      </c>
      <c r="G29" s="62" t="str">
        <f t="shared" si="38"/>
        <v>COSTA</v>
      </c>
      <c r="H29" s="62" t="str">
        <f t="shared" si="39"/>
        <v>NIKY</v>
      </c>
      <c r="I29" s="36"/>
      <c r="J29" s="36"/>
      <c r="K29" s="114"/>
      <c r="L29" s="116">
        <f t="shared" si="40"/>
        <v>17</v>
      </c>
      <c r="M29" s="31">
        <f t="shared" si="41"/>
        <v>15.5</v>
      </c>
      <c r="N29" s="31">
        <f t="shared" si="42"/>
        <v>19</v>
      </c>
      <c r="O29" s="120">
        <f t="shared" si="43"/>
        <v>16.5</v>
      </c>
      <c r="P29" s="116">
        <f t="shared" si="44"/>
        <v>16.5</v>
      </c>
      <c r="Q29" s="31">
        <f t="shared" si="45"/>
        <v>15</v>
      </c>
      <c r="R29" s="31">
        <f t="shared" si="46"/>
        <v>17</v>
      </c>
      <c r="S29" s="120">
        <f t="shared" si="47"/>
        <v>15</v>
      </c>
      <c r="T29" s="132">
        <f t="shared" si="48"/>
        <v>131.5</v>
      </c>
      <c r="U29" s="116">
        <f t="shared" si="49"/>
        <v>0</v>
      </c>
      <c r="V29" s="31">
        <f t="shared" si="59"/>
        <v>0</v>
      </c>
      <c r="W29" s="31">
        <f t="shared" si="50"/>
        <v>0</v>
      </c>
      <c r="X29" s="31">
        <f t="shared" si="51"/>
        <v>0</v>
      </c>
      <c r="Y29" s="31">
        <f t="shared" si="52"/>
        <v>0</v>
      </c>
      <c r="Z29" s="120">
        <f t="shared" si="53"/>
        <v>0</v>
      </c>
      <c r="AA29" s="124" t="str">
        <f t="shared" si="54"/>
        <v>-</v>
      </c>
      <c r="AB29" s="122">
        <f t="shared" si="55"/>
        <v>0</v>
      </c>
      <c r="AC29" s="25">
        <f t="shared" si="56"/>
        <v>131.5</v>
      </c>
      <c r="AD29" s="59">
        <f t="shared" si="57"/>
        <v>2</v>
      </c>
      <c r="AE29" s="60">
        <f t="shared" si="58"/>
        <v>0.906896551724138</v>
      </c>
      <c r="AF29" s="117"/>
      <c r="AG29" s="58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4</v>
      </c>
      <c r="D30" s="61" t="e">
        <f t="shared" si="36"/>
        <v>#N/A</v>
      </c>
      <c r="E30" s="36"/>
      <c r="F30" s="62" t="e">
        <f t="shared" si="37"/>
        <v>#N/A</v>
      </c>
      <c r="G30" s="62" t="e">
        <f t="shared" si="38"/>
        <v>#N/A</v>
      </c>
      <c r="H30" s="62" t="e">
        <f t="shared" si="39"/>
        <v>#N/A</v>
      </c>
      <c r="L30" s="116" t="e">
        <f t="shared" si="40"/>
        <v>#N/A</v>
      </c>
      <c r="M30" s="31" t="e">
        <f t="shared" si="41"/>
        <v>#N/A</v>
      </c>
      <c r="N30" s="31" t="e">
        <f t="shared" si="42"/>
        <v>#N/A</v>
      </c>
      <c r="O30" s="120" t="e">
        <f t="shared" si="43"/>
        <v>#N/A</v>
      </c>
      <c r="P30" s="116" t="e">
        <f t="shared" si="44"/>
        <v>#N/A</v>
      </c>
      <c r="Q30" s="31" t="e">
        <f t="shared" si="45"/>
        <v>#N/A</v>
      </c>
      <c r="R30" s="31" t="e">
        <f t="shared" si="46"/>
        <v>#N/A</v>
      </c>
      <c r="S30" s="120" t="e">
        <f t="shared" si="47"/>
        <v>#N/A</v>
      </c>
      <c r="T30" s="132" t="e">
        <f t="shared" si="48"/>
        <v>#N/A</v>
      </c>
      <c r="U30" s="116" t="e">
        <f t="shared" si="49"/>
        <v>#N/A</v>
      </c>
      <c r="V30" s="31" t="e">
        <f t="shared" si="59"/>
        <v>#N/A</v>
      </c>
      <c r="W30" s="31" t="e">
        <f t="shared" si="50"/>
        <v>#N/A</v>
      </c>
      <c r="X30" s="31" t="e">
        <f t="shared" si="51"/>
        <v>#N/A</v>
      </c>
      <c r="Y30" s="31" t="e">
        <f t="shared" si="52"/>
        <v>#N/A</v>
      </c>
      <c r="Z30" s="120" t="e">
        <f t="shared" si="53"/>
        <v>#N/A</v>
      </c>
      <c r="AA30" s="124" t="e">
        <f t="shared" si="54"/>
        <v>#N/A</v>
      </c>
      <c r="AB30" s="122" t="e">
        <f t="shared" si="55"/>
        <v>#N/A</v>
      </c>
      <c r="AC30" s="25" t="e">
        <f t="shared" si="56"/>
        <v>#N/A</v>
      </c>
      <c r="AD30" s="59" t="e">
        <f t="shared" si="57"/>
        <v>#N/A</v>
      </c>
      <c r="AE30" s="60" t="e">
        <f t="shared" si="58"/>
        <v>#N/A</v>
      </c>
      <c r="AF30" s="117" t="e">
        <f aca="true" t="shared" si="60" ref="AF27:AF34">IF(AE30&gt;=0.85,"Point","-")</f>
        <v>#N/A</v>
      </c>
    </row>
    <row r="31" spans="3:32" ht="12.75">
      <c r="C31" s="55">
        <v>5</v>
      </c>
      <c r="D31" s="61" t="e">
        <f t="shared" si="36"/>
        <v>#N/A</v>
      </c>
      <c r="E31" s="36"/>
      <c r="F31" s="62" t="e">
        <f t="shared" si="37"/>
        <v>#N/A</v>
      </c>
      <c r="G31" s="62" t="e">
        <f t="shared" si="38"/>
        <v>#N/A</v>
      </c>
      <c r="H31" s="62" t="e">
        <f t="shared" si="39"/>
        <v>#N/A</v>
      </c>
      <c r="L31" s="116" t="e">
        <f t="shared" si="40"/>
        <v>#N/A</v>
      </c>
      <c r="M31" s="31" t="e">
        <f t="shared" si="41"/>
        <v>#N/A</v>
      </c>
      <c r="N31" s="31" t="e">
        <f t="shared" si="42"/>
        <v>#N/A</v>
      </c>
      <c r="O31" s="120" t="e">
        <f t="shared" si="43"/>
        <v>#N/A</v>
      </c>
      <c r="P31" s="116" t="e">
        <f t="shared" si="44"/>
        <v>#N/A</v>
      </c>
      <c r="Q31" s="31" t="e">
        <f t="shared" si="45"/>
        <v>#N/A</v>
      </c>
      <c r="R31" s="31" t="e">
        <f t="shared" si="46"/>
        <v>#N/A</v>
      </c>
      <c r="S31" s="120" t="e">
        <f t="shared" si="47"/>
        <v>#N/A</v>
      </c>
      <c r="T31" s="132" t="e">
        <f t="shared" si="48"/>
        <v>#N/A</v>
      </c>
      <c r="U31" s="116" t="e">
        <f t="shared" si="49"/>
        <v>#N/A</v>
      </c>
      <c r="V31" s="31" t="e">
        <f t="shared" si="59"/>
        <v>#N/A</v>
      </c>
      <c r="W31" s="31" t="e">
        <f t="shared" si="50"/>
        <v>#N/A</v>
      </c>
      <c r="X31" s="31" t="e">
        <f t="shared" si="51"/>
        <v>#N/A</v>
      </c>
      <c r="Y31" s="31" t="e">
        <f t="shared" si="52"/>
        <v>#N/A</v>
      </c>
      <c r="Z31" s="120" t="e">
        <f t="shared" si="53"/>
        <v>#N/A</v>
      </c>
      <c r="AA31" s="124" t="e">
        <f t="shared" si="54"/>
        <v>#N/A</v>
      </c>
      <c r="AB31" s="122" t="e">
        <f t="shared" si="55"/>
        <v>#N/A</v>
      </c>
      <c r="AC31" s="25" t="e">
        <f t="shared" si="56"/>
        <v>#N/A</v>
      </c>
      <c r="AD31" s="59" t="e">
        <f t="shared" si="57"/>
        <v>#N/A</v>
      </c>
      <c r="AE31" s="60" t="e">
        <f t="shared" si="58"/>
        <v>#N/A</v>
      </c>
      <c r="AF31" s="117" t="e">
        <f t="shared" si="60"/>
        <v>#N/A</v>
      </c>
    </row>
    <row r="32" spans="3:32" ht="12.75">
      <c r="C32" s="55">
        <v>6</v>
      </c>
      <c r="D32" s="61" t="e">
        <f t="shared" si="36"/>
        <v>#N/A</v>
      </c>
      <c r="E32" s="36"/>
      <c r="F32" s="62" t="e">
        <f t="shared" si="37"/>
        <v>#N/A</v>
      </c>
      <c r="G32" s="62" t="e">
        <f t="shared" si="38"/>
        <v>#N/A</v>
      </c>
      <c r="H32" s="62" t="e">
        <f t="shared" si="39"/>
        <v>#N/A</v>
      </c>
      <c r="L32" s="116" t="e">
        <f t="shared" si="40"/>
        <v>#N/A</v>
      </c>
      <c r="M32" s="31" t="e">
        <f t="shared" si="41"/>
        <v>#N/A</v>
      </c>
      <c r="N32" s="31" t="e">
        <f t="shared" si="42"/>
        <v>#N/A</v>
      </c>
      <c r="O32" s="120" t="e">
        <f t="shared" si="43"/>
        <v>#N/A</v>
      </c>
      <c r="P32" s="116" t="e">
        <f t="shared" si="44"/>
        <v>#N/A</v>
      </c>
      <c r="Q32" s="31" t="e">
        <f t="shared" si="45"/>
        <v>#N/A</v>
      </c>
      <c r="R32" s="31" t="e">
        <f t="shared" si="46"/>
        <v>#N/A</v>
      </c>
      <c r="S32" s="120" t="e">
        <f t="shared" si="47"/>
        <v>#N/A</v>
      </c>
      <c r="T32" s="132" t="e">
        <f t="shared" si="48"/>
        <v>#N/A</v>
      </c>
      <c r="U32" s="116" t="e">
        <f t="shared" si="49"/>
        <v>#N/A</v>
      </c>
      <c r="V32" s="31" t="e">
        <f t="shared" si="59"/>
        <v>#N/A</v>
      </c>
      <c r="W32" s="31" t="e">
        <f t="shared" si="50"/>
        <v>#N/A</v>
      </c>
      <c r="X32" s="31" t="e">
        <f t="shared" si="51"/>
        <v>#N/A</v>
      </c>
      <c r="Y32" s="31" t="e">
        <f t="shared" si="52"/>
        <v>#N/A</v>
      </c>
      <c r="Z32" s="120" t="e">
        <f t="shared" si="53"/>
        <v>#N/A</v>
      </c>
      <c r="AA32" s="124" t="e">
        <f t="shared" si="54"/>
        <v>#N/A</v>
      </c>
      <c r="AB32" s="122" t="e">
        <f t="shared" si="55"/>
        <v>#N/A</v>
      </c>
      <c r="AC32" s="25" t="e">
        <f t="shared" si="56"/>
        <v>#N/A</v>
      </c>
      <c r="AD32" s="59" t="e">
        <f t="shared" si="57"/>
        <v>#N/A</v>
      </c>
      <c r="AE32" s="60" t="e">
        <f t="shared" si="58"/>
        <v>#N/A</v>
      </c>
      <c r="AF32" s="117" t="e">
        <f t="shared" si="60"/>
        <v>#N/A</v>
      </c>
    </row>
    <row r="33" spans="3:32" ht="12.75">
      <c r="C33" s="55">
        <v>7</v>
      </c>
      <c r="D33" s="61" t="e">
        <f t="shared" si="36"/>
        <v>#N/A</v>
      </c>
      <c r="E33" s="36"/>
      <c r="F33" s="62" t="e">
        <f t="shared" si="37"/>
        <v>#N/A</v>
      </c>
      <c r="G33" s="62" t="e">
        <f t="shared" si="38"/>
        <v>#N/A</v>
      </c>
      <c r="H33" s="62" t="e">
        <f t="shared" si="39"/>
        <v>#N/A</v>
      </c>
      <c r="L33" s="116" t="e">
        <f t="shared" si="40"/>
        <v>#N/A</v>
      </c>
      <c r="M33" s="31" t="e">
        <f t="shared" si="41"/>
        <v>#N/A</v>
      </c>
      <c r="N33" s="31" t="e">
        <f t="shared" si="42"/>
        <v>#N/A</v>
      </c>
      <c r="O33" s="120" t="e">
        <f t="shared" si="43"/>
        <v>#N/A</v>
      </c>
      <c r="P33" s="116" t="e">
        <f t="shared" si="44"/>
        <v>#N/A</v>
      </c>
      <c r="Q33" s="31" t="e">
        <f t="shared" si="45"/>
        <v>#N/A</v>
      </c>
      <c r="R33" s="31" t="e">
        <f t="shared" si="46"/>
        <v>#N/A</v>
      </c>
      <c r="S33" s="120" t="e">
        <f t="shared" si="47"/>
        <v>#N/A</v>
      </c>
      <c r="T33" s="132" t="e">
        <f t="shared" si="48"/>
        <v>#N/A</v>
      </c>
      <c r="U33" s="116" t="e">
        <f t="shared" si="49"/>
        <v>#N/A</v>
      </c>
      <c r="V33" s="31" t="e">
        <f t="shared" si="59"/>
        <v>#N/A</v>
      </c>
      <c r="W33" s="31" t="e">
        <f t="shared" si="50"/>
        <v>#N/A</v>
      </c>
      <c r="X33" s="31" t="e">
        <f t="shared" si="51"/>
        <v>#N/A</v>
      </c>
      <c r="Y33" s="31" t="e">
        <f t="shared" si="52"/>
        <v>#N/A</v>
      </c>
      <c r="Z33" s="120" t="e">
        <f t="shared" si="53"/>
        <v>#N/A</v>
      </c>
      <c r="AA33" s="124" t="e">
        <f t="shared" si="54"/>
        <v>#N/A</v>
      </c>
      <c r="AB33" s="122" t="e">
        <f t="shared" si="55"/>
        <v>#N/A</v>
      </c>
      <c r="AC33" s="25" t="e">
        <f t="shared" si="56"/>
        <v>#N/A</v>
      </c>
      <c r="AD33" s="59" t="e">
        <f t="shared" si="57"/>
        <v>#N/A</v>
      </c>
      <c r="AE33" s="60" t="e">
        <f t="shared" si="58"/>
        <v>#N/A</v>
      </c>
      <c r="AF33" s="117" t="e">
        <f t="shared" si="60"/>
        <v>#N/A</v>
      </c>
    </row>
    <row r="34" spans="3:32" ht="12.75">
      <c r="C34" s="55">
        <v>8</v>
      </c>
      <c r="D34" s="61" t="e">
        <f t="shared" si="36"/>
        <v>#N/A</v>
      </c>
      <c r="E34" s="36"/>
      <c r="F34" s="62" t="e">
        <f t="shared" si="37"/>
        <v>#N/A</v>
      </c>
      <c r="G34" s="62" t="e">
        <f t="shared" si="38"/>
        <v>#N/A</v>
      </c>
      <c r="H34" s="62" t="e">
        <f t="shared" si="39"/>
        <v>#N/A</v>
      </c>
      <c r="L34" s="116" t="e">
        <f t="shared" si="40"/>
        <v>#N/A</v>
      </c>
      <c r="M34" s="31" t="e">
        <f t="shared" si="41"/>
        <v>#N/A</v>
      </c>
      <c r="N34" s="31" t="e">
        <f t="shared" si="42"/>
        <v>#N/A</v>
      </c>
      <c r="O34" s="120" t="e">
        <f t="shared" si="43"/>
        <v>#N/A</v>
      </c>
      <c r="P34" s="116" t="e">
        <f t="shared" si="44"/>
        <v>#N/A</v>
      </c>
      <c r="Q34" s="31" t="e">
        <f t="shared" si="45"/>
        <v>#N/A</v>
      </c>
      <c r="R34" s="31" t="e">
        <f t="shared" si="46"/>
        <v>#N/A</v>
      </c>
      <c r="S34" s="120" t="e">
        <f t="shared" si="47"/>
        <v>#N/A</v>
      </c>
      <c r="T34" s="132" t="e">
        <f t="shared" si="48"/>
        <v>#N/A</v>
      </c>
      <c r="U34" s="116" t="e">
        <f t="shared" si="49"/>
        <v>#N/A</v>
      </c>
      <c r="V34" s="31" t="e">
        <f t="shared" si="59"/>
        <v>#N/A</v>
      </c>
      <c r="W34" s="31" t="e">
        <f t="shared" si="50"/>
        <v>#N/A</v>
      </c>
      <c r="X34" s="31" t="e">
        <f t="shared" si="51"/>
        <v>#N/A</v>
      </c>
      <c r="Y34" s="31" t="e">
        <f t="shared" si="52"/>
        <v>#N/A</v>
      </c>
      <c r="Z34" s="120" t="e">
        <f t="shared" si="53"/>
        <v>#N/A</v>
      </c>
      <c r="AA34" s="124" t="e">
        <f t="shared" si="54"/>
        <v>#N/A</v>
      </c>
      <c r="AB34" s="122" t="e">
        <f t="shared" si="55"/>
        <v>#N/A</v>
      </c>
      <c r="AC34" s="25" t="e">
        <f t="shared" si="56"/>
        <v>#N/A</v>
      </c>
      <c r="AD34" s="59" t="e">
        <f t="shared" si="57"/>
        <v>#N/A</v>
      </c>
      <c r="AE34" s="60" t="e">
        <f t="shared" si="58"/>
        <v>#N/A</v>
      </c>
      <c r="AF34" s="117" t="e">
        <f t="shared" si="60"/>
        <v>#N/A</v>
      </c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C22">
      <selection activeCell="AF29" sqref="AF29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0.85156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112" max="112" width="5.57421875" style="0" customWidth="1"/>
    <col min="113" max="113" width="7.00390625" style="0" customWidth="1"/>
    <col min="114" max="114" width="3.28125" style="0" bestFit="1" customWidth="1"/>
    <col min="115" max="116" width="4.8515625" style="0" hidden="1" customWidth="1"/>
    <col min="117" max="117" width="3.28125" style="0" hidden="1" customWidth="1"/>
    <col min="118" max="118" width="4.8515625" style="0" hidden="1" customWidth="1"/>
    <col min="119" max="119" width="5.7109375" style="0" hidden="1" customWidth="1"/>
    <col min="120" max="120" width="10.00390625" style="0" hidden="1" customWidth="1"/>
    <col min="121" max="121" width="9.7109375" style="0" hidden="1" customWidth="1"/>
    <col min="122" max="122" width="8.421875" style="0" hidden="1" customWidth="1"/>
    <col min="123" max="123" width="9.7109375" style="0" hidden="1" customWidth="1"/>
    <col min="124" max="124" width="5.57421875" style="0" hidden="1" customWidth="1"/>
    <col min="125" max="125" width="7.421875" style="0" hidden="1" customWidth="1"/>
    <col min="126" max="126" width="6.140625" style="0" hidden="1" customWidth="1"/>
    <col min="127" max="127" width="13.8515625" style="0" hidden="1" customWidth="1"/>
    <col min="128" max="128" width="16.28125" style="0" hidden="1" customWidth="1"/>
    <col min="129" max="130" width="0" style="0" hidden="1" customWidth="1"/>
  </cols>
  <sheetData>
    <row r="1" spans="4:130" ht="13.5" thickBot="1">
      <c r="D1" s="242" t="str">
        <f>classi!B2</f>
        <v>GARA DDI CSEN DOG TOWN PALERMO</v>
      </c>
      <c r="E1" s="243"/>
      <c r="F1" s="243"/>
      <c r="G1" s="243"/>
      <c r="H1" s="24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45" t="s">
        <v>77</v>
      </c>
      <c r="E2" s="246"/>
      <c r="F2" s="246"/>
      <c r="G2" s="246"/>
      <c r="H2" s="247"/>
      <c r="I2" s="17"/>
      <c r="J2" s="17"/>
      <c r="K2" s="17"/>
      <c r="L2" s="248" t="s">
        <v>42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50"/>
      <c r="AF2" s="248" t="s">
        <v>43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2"/>
      <c r="BA2" s="253" t="s">
        <v>44</v>
      </c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2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54.5">
      <c r="D3" s="172" t="s">
        <v>1</v>
      </c>
      <c r="E3" s="173"/>
      <c r="F3" s="174" t="s">
        <v>2</v>
      </c>
      <c r="G3" s="174" t="s">
        <v>3</v>
      </c>
      <c r="H3" s="232" t="s">
        <v>4</v>
      </c>
      <c r="I3" s="231"/>
      <c r="J3" s="151"/>
      <c r="K3" s="152"/>
      <c r="L3" s="260" t="s">
        <v>28</v>
      </c>
      <c r="M3" s="261"/>
      <c r="N3" s="261"/>
      <c r="O3" s="261"/>
      <c r="P3" s="262"/>
      <c r="Q3" s="260" t="s">
        <v>45</v>
      </c>
      <c r="R3" s="261"/>
      <c r="S3" s="261"/>
      <c r="T3" s="261"/>
      <c r="U3" s="262"/>
      <c r="V3" s="260" t="s">
        <v>46</v>
      </c>
      <c r="W3" s="261"/>
      <c r="X3" s="261"/>
      <c r="Y3" s="261"/>
      <c r="Z3" s="262"/>
      <c r="AA3" s="260" t="s">
        <v>47</v>
      </c>
      <c r="AB3" s="261"/>
      <c r="AC3" s="261"/>
      <c r="AD3" s="261"/>
      <c r="AE3" s="262"/>
      <c r="AF3" s="260" t="s">
        <v>48</v>
      </c>
      <c r="AG3" s="261"/>
      <c r="AH3" s="261"/>
      <c r="AI3" s="261"/>
      <c r="AJ3" s="262"/>
      <c r="AK3" s="260" t="s">
        <v>49</v>
      </c>
      <c r="AL3" s="261"/>
      <c r="AM3" s="261"/>
      <c r="AN3" s="261"/>
      <c r="AO3" s="262"/>
      <c r="AP3" s="260" t="s">
        <v>50</v>
      </c>
      <c r="AQ3" s="261"/>
      <c r="AR3" s="261"/>
      <c r="AS3" s="261"/>
      <c r="AT3" s="262"/>
      <c r="AU3" s="260" t="s">
        <v>51</v>
      </c>
      <c r="AV3" s="261"/>
      <c r="AW3" s="261"/>
      <c r="AX3" s="261"/>
      <c r="AY3" s="262"/>
      <c r="AZ3" s="153" t="s">
        <v>32</v>
      </c>
      <c r="BA3" s="260" t="s">
        <v>53</v>
      </c>
      <c r="BB3" s="261"/>
      <c r="BC3" s="261"/>
      <c r="BD3" s="261"/>
      <c r="BE3" s="262"/>
      <c r="BF3" s="260" t="s">
        <v>54</v>
      </c>
      <c r="BG3" s="261"/>
      <c r="BH3" s="261"/>
      <c r="BI3" s="261"/>
      <c r="BJ3" s="262"/>
      <c r="BK3" s="260" t="s">
        <v>55</v>
      </c>
      <c r="BL3" s="261"/>
      <c r="BM3" s="261"/>
      <c r="BN3" s="261"/>
      <c r="BO3" s="262"/>
      <c r="BP3" s="260" t="s">
        <v>56</v>
      </c>
      <c r="BQ3" s="261"/>
      <c r="BR3" s="261"/>
      <c r="BS3" s="261"/>
      <c r="BT3" s="262"/>
      <c r="BU3" s="260" t="s">
        <v>62</v>
      </c>
      <c r="BV3" s="261"/>
      <c r="BW3" s="261"/>
      <c r="BX3" s="261"/>
      <c r="BY3" s="262"/>
      <c r="BZ3" s="260" t="s">
        <v>63</v>
      </c>
      <c r="CA3" s="261"/>
      <c r="CB3" s="261"/>
      <c r="CC3" s="261"/>
      <c r="CD3" s="261"/>
      <c r="CE3" s="263" t="s">
        <v>64</v>
      </c>
      <c r="CF3" s="261"/>
      <c r="CG3" s="261"/>
      <c r="CH3" s="262"/>
      <c r="CI3" s="260" t="s">
        <v>65</v>
      </c>
      <c r="CJ3" s="261"/>
      <c r="CK3" s="261"/>
      <c r="CL3" s="262"/>
      <c r="CM3" s="260" t="s">
        <v>66</v>
      </c>
      <c r="CN3" s="261"/>
      <c r="CO3" s="261"/>
      <c r="CP3" s="262"/>
      <c r="CQ3" s="260" t="s">
        <v>67</v>
      </c>
      <c r="CR3" s="261"/>
      <c r="CS3" s="261"/>
      <c r="CT3" s="262"/>
      <c r="CU3" s="260" t="s">
        <v>68</v>
      </c>
      <c r="CV3" s="261"/>
      <c r="CW3" s="261"/>
      <c r="CX3" s="262"/>
      <c r="CY3" s="260" t="s">
        <v>69</v>
      </c>
      <c r="CZ3" s="261"/>
      <c r="DA3" s="261"/>
      <c r="DB3" s="264"/>
      <c r="DC3" s="154" t="s">
        <v>33</v>
      </c>
      <c r="DD3" s="261" t="s">
        <v>70</v>
      </c>
      <c r="DE3" s="261"/>
      <c r="DF3" s="261"/>
      <c r="DG3" s="262"/>
      <c r="DH3" s="155" t="s">
        <v>71</v>
      </c>
      <c r="DI3" s="156" t="s">
        <v>61</v>
      </c>
      <c r="DJ3" s="157" t="s">
        <v>72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147.6</v>
      </c>
      <c r="DY3" s="92" t="s">
        <v>41</v>
      </c>
      <c r="DZ3" s="13"/>
    </row>
    <row r="4" spans="4:130" ht="12.75">
      <c r="D4" s="20">
        <f>classi!B219</f>
        <v>5</v>
      </c>
      <c r="E4" s="21"/>
      <c r="F4" s="22" t="str">
        <f>classi!C219</f>
        <v>FRANCESCA</v>
      </c>
      <c r="G4" s="22" t="str">
        <f>classi!D219</f>
        <v>SANFILIPPO</v>
      </c>
      <c r="H4" s="230" t="str">
        <f>classi!G219</f>
        <v>RU-MA</v>
      </c>
      <c r="I4" s="227"/>
      <c r="J4" s="23"/>
      <c r="K4" s="22"/>
      <c r="L4" s="24">
        <v>20</v>
      </c>
      <c r="M4" s="24">
        <v>19</v>
      </c>
      <c r="N4" s="24"/>
      <c r="O4" s="129"/>
      <c r="P4" s="25">
        <f aca="true" t="shared" si="0" ref="P4:P23">AVERAGE(L4:O4)</f>
        <v>19.5</v>
      </c>
      <c r="Q4" s="24">
        <v>20</v>
      </c>
      <c r="R4" s="24">
        <v>18</v>
      </c>
      <c r="S4" s="24"/>
      <c r="T4" s="129"/>
      <c r="U4" s="25">
        <f aca="true" t="shared" si="1" ref="U4:U23">AVERAGE(Q4:T4)</f>
        <v>19</v>
      </c>
      <c r="V4" s="24">
        <v>18</v>
      </c>
      <c r="W4" s="24">
        <v>18</v>
      </c>
      <c r="X4" s="24"/>
      <c r="Y4" s="129"/>
      <c r="Z4" s="25">
        <f aca="true" t="shared" si="2" ref="Z4:Z23">AVERAGE(V4:Y4)</f>
        <v>18</v>
      </c>
      <c r="AA4" s="24">
        <v>16</v>
      </c>
      <c r="AB4" s="24">
        <v>18</v>
      </c>
      <c r="AC4" s="24"/>
      <c r="AD4" s="129"/>
      <c r="AE4" s="25">
        <f aca="true" t="shared" si="3" ref="AE4:AE23">AVERAGE(AA4:AD4)</f>
        <v>17</v>
      </c>
      <c r="AF4" s="24">
        <v>18</v>
      </c>
      <c r="AG4" s="24">
        <v>16</v>
      </c>
      <c r="AH4" s="24"/>
      <c r="AI4" s="129"/>
      <c r="AJ4" s="25">
        <f aca="true" t="shared" si="4" ref="AJ4:AJ23">AVERAGE(AF4:AI4)</f>
        <v>17</v>
      </c>
      <c r="AK4" s="24">
        <v>20</v>
      </c>
      <c r="AL4" s="24">
        <v>17</v>
      </c>
      <c r="AM4" s="24"/>
      <c r="AN4" s="129"/>
      <c r="AO4" s="25">
        <f aca="true" t="shared" si="5" ref="AO4:AO23">AVERAGE(AK4:AN4)</f>
        <v>18.5</v>
      </c>
      <c r="AP4" s="24">
        <v>21</v>
      </c>
      <c r="AQ4" s="24">
        <v>18</v>
      </c>
      <c r="AR4" s="24"/>
      <c r="AS4" s="129"/>
      <c r="AT4" s="25">
        <f aca="true" t="shared" si="6" ref="AT4:AT23">AVERAGE(AP4:AS4)</f>
        <v>19.5</v>
      </c>
      <c r="AU4" s="24">
        <v>21</v>
      </c>
      <c r="AV4" s="24">
        <v>19</v>
      </c>
      <c r="AW4" s="24"/>
      <c r="AX4" s="129"/>
      <c r="AY4" s="25">
        <f aca="true" t="shared" si="7" ref="AY4:AY23">AVERAGE(AU4:AX4)</f>
        <v>20</v>
      </c>
      <c r="AZ4" s="26">
        <f aca="true" t="shared" si="8" ref="AZ4:AZ23">P4+U4+Z4+AE4+AJ4+AO4+AT4+AY4</f>
        <v>148.5</v>
      </c>
      <c r="BA4" s="27">
        <v>1</v>
      </c>
      <c r="BB4" s="27">
        <v>0.8</v>
      </c>
      <c r="BC4" s="27"/>
      <c r="BD4" s="133"/>
      <c r="BE4" s="25">
        <f aca="true" t="shared" si="9" ref="BE4:BE23">AVERAGE(BA4:BD4)</f>
        <v>0.9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1</v>
      </c>
      <c r="DE4" s="177">
        <f>SUM(BB4,BG4,BL4,BQ4,BV4,CA4)</f>
        <v>0.8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0.9</v>
      </c>
      <c r="DI4" s="31">
        <f aca="true" t="shared" si="16" ref="DI4:DI23">AZ4-DH4</f>
        <v>147.6</v>
      </c>
      <c r="DJ4" s="87">
        <f aca="true" t="shared" si="17" ref="DJ4:DJ23">RANK(DI4,$DI$4:$DI$23,0)</f>
        <v>1</v>
      </c>
      <c r="DK4" s="80">
        <f aca="true" t="shared" si="18" ref="DK4:DK23">P4</f>
        <v>19.5</v>
      </c>
      <c r="DL4" s="32">
        <f aca="true" t="shared" si="19" ref="DL4:DL23">DI4*10^3+DK4</f>
        <v>147619.5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147619517</v>
      </c>
      <c r="DP4" s="33">
        <f aca="true" t="shared" si="23" ref="DP4:DP23">RANK(DO4,$DO$4:$DO$23,0)</f>
        <v>1</v>
      </c>
      <c r="DQ4" s="34">
        <f aca="true" t="shared" si="24" ref="DQ4:DQ23">U4</f>
        <v>19</v>
      </c>
      <c r="DR4" s="34">
        <f aca="true" t="shared" si="25" ref="DR4:DR24">((DI4*10^3+DK4)*10^3+DN4)*10^3+DQ4</f>
        <v>147619517019</v>
      </c>
      <c r="DS4" s="33">
        <f aca="true" t="shared" si="26" ref="DS4:DS23">RANK(DR4,$DR$4:$DR$23,0)</f>
        <v>1</v>
      </c>
      <c r="DT4" s="34">
        <f aca="true" t="shared" si="27" ref="DT4:DT23">AO4</f>
        <v>18.5</v>
      </c>
      <c r="DU4" s="34">
        <f aca="true" t="shared" si="28" ref="DU4:DU23">(((DI4*10^3+DK4)*10^3+DN4)*10^3+DQ4)*10^3+DT4</f>
        <v>147619517019018.5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classi!B220</f>
        <v>6</v>
      </c>
      <c r="E5" s="36"/>
      <c r="F5" s="22" t="str">
        <f>classi!C220</f>
        <v>GLORIA</v>
      </c>
      <c r="G5" s="22" t="str">
        <f>classi!D220</f>
        <v>MINUTOLI</v>
      </c>
      <c r="H5" s="230" t="str">
        <f>classi!G220</f>
        <v>RUE</v>
      </c>
      <c r="I5" s="228"/>
      <c r="J5" s="36"/>
      <c r="K5" s="36"/>
      <c r="L5" s="24">
        <v>16</v>
      </c>
      <c r="M5" s="24">
        <v>16</v>
      </c>
      <c r="N5" s="24"/>
      <c r="O5" s="129"/>
      <c r="P5" s="25">
        <f t="shared" si="0"/>
        <v>16</v>
      </c>
      <c r="Q5" s="24">
        <v>17</v>
      </c>
      <c r="R5" s="24">
        <v>15</v>
      </c>
      <c r="S5" s="24"/>
      <c r="T5" s="129"/>
      <c r="U5" s="25">
        <f t="shared" si="1"/>
        <v>16</v>
      </c>
      <c r="V5" s="24">
        <v>17</v>
      </c>
      <c r="W5" s="24">
        <v>20</v>
      </c>
      <c r="X5" s="24"/>
      <c r="Y5" s="129"/>
      <c r="Z5" s="25">
        <f t="shared" si="2"/>
        <v>18.5</v>
      </c>
      <c r="AA5" s="24">
        <v>16</v>
      </c>
      <c r="AB5" s="24">
        <v>16</v>
      </c>
      <c r="AC5" s="24"/>
      <c r="AD5" s="129"/>
      <c r="AE5" s="25">
        <f t="shared" si="3"/>
        <v>16</v>
      </c>
      <c r="AF5" s="24">
        <v>15</v>
      </c>
      <c r="AG5" s="24">
        <v>16</v>
      </c>
      <c r="AH5" s="24"/>
      <c r="AI5" s="129"/>
      <c r="AJ5" s="25">
        <f t="shared" si="4"/>
        <v>15.5</v>
      </c>
      <c r="AK5" s="24">
        <v>15</v>
      </c>
      <c r="AL5" s="24">
        <v>16</v>
      </c>
      <c r="AM5" s="24"/>
      <c r="AN5" s="129"/>
      <c r="AO5" s="25">
        <f t="shared" si="5"/>
        <v>15.5</v>
      </c>
      <c r="AP5" s="24">
        <v>16</v>
      </c>
      <c r="AQ5" s="24">
        <v>18</v>
      </c>
      <c r="AR5" s="24"/>
      <c r="AS5" s="129"/>
      <c r="AT5" s="25">
        <f t="shared" si="6"/>
        <v>17</v>
      </c>
      <c r="AU5" s="24">
        <v>16</v>
      </c>
      <c r="AV5" s="24">
        <v>18</v>
      </c>
      <c r="AW5" s="24"/>
      <c r="AX5" s="129"/>
      <c r="AY5" s="25">
        <f t="shared" si="7"/>
        <v>17</v>
      </c>
      <c r="AZ5" s="26">
        <f t="shared" si="8"/>
        <v>131.5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131.5</v>
      </c>
      <c r="DJ5" s="87">
        <f t="shared" si="17"/>
        <v>2</v>
      </c>
      <c r="DK5" s="80">
        <f t="shared" si="18"/>
        <v>16</v>
      </c>
      <c r="DL5" s="32">
        <f t="shared" si="19"/>
        <v>131516</v>
      </c>
      <c r="DM5" s="33">
        <f t="shared" si="20"/>
        <v>2</v>
      </c>
      <c r="DN5" s="32">
        <f t="shared" si="21"/>
        <v>15.5</v>
      </c>
      <c r="DO5" s="32">
        <f t="shared" si="22"/>
        <v>131516015.5</v>
      </c>
      <c r="DP5" s="33">
        <f t="shared" si="23"/>
        <v>2</v>
      </c>
      <c r="DQ5" s="34">
        <f t="shared" si="24"/>
        <v>16</v>
      </c>
      <c r="DR5" s="34">
        <f t="shared" si="25"/>
        <v>131516015516</v>
      </c>
      <c r="DS5" s="33">
        <f t="shared" si="26"/>
        <v>2</v>
      </c>
      <c r="DT5" s="34">
        <f t="shared" si="27"/>
        <v>15.5</v>
      </c>
      <c r="DU5" s="34">
        <f t="shared" si="28"/>
        <v>131516015516015.5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0.8909214092140921</v>
      </c>
      <c r="DY5" s="81" t="str">
        <f t="shared" si="31"/>
        <v>-</v>
      </c>
      <c r="DZ5" s="13"/>
    </row>
    <row r="6" spans="4:130" ht="12.75">
      <c r="D6" s="20">
        <f>classi!B221</f>
        <v>7</v>
      </c>
      <c r="E6" s="36"/>
      <c r="F6" s="22" t="str">
        <f>classi!C221</f>
        <v>GABRIELLA</v>
      </c>
      <c r="G6" s="22" t="str">
        <f>classi!D221</f>
        <v>DE MADDIS</v>
      </c>
      <c r="H6" s="230" t="str">
        <f>classi!G221</f>
        <v>IRON</v>
      </c>
      <c r="I6" s="228"/>
      <c r="J6" s="36"/>
      <c r="K6" s="36"/>
      <c r="L6" s="24">
        <v>16</v>
      </c>
      <c r="M6" s="24">
        <v>16</v>
      </c>
      <c r="N6" s="24"/>
      <c r="O6" s="129"/>
      <c r="P6" s="25">
        <f t="shared" si="0"/>
        <v>16</v>
      </c>
      <c r="Q6" s="24">
        <v>15</v>
      </c>
      <c r="R6" s="24">
        <v>17</v>
      </c>
      <c r="S6" s="24"/>
      <c r="T6" s="129"/>
      <c r="U6" s="25">
        <f t="shared" si="1"/>
        <v>16</v>
      </c>
      <c r="V6" s="24">
        <v>16</v>
      </c>
      <c r="W6" s="24">
        <v>16</v>
      </c>
      <c r="X6" s="24"/>
      <c r="Y6" s="129"/>
      <c r="Z6" s="25">
        <f t="shared" si="2"/>
        <v>16</v>
      </c>
      <c r="AA6" s="24">
        <v>15</v>
      </c>
      <c r="AB6" s="24">
        <v>15</v>
      </c>
      <c r="AC6" s="24"/>
      <c r="AD6" s="129"/>
      <c r="AE6" s="25">
        <f t="shared" si="3"/>
        <v>15</v>
      </c>
      <c r="AF6" s="24">
        <v>16</v>
      </c>
      <c r="AG6" s="24">
        <v>16</v>
      </c>
      <c r="AH6" s="24"/>
      <c r="AI6" s="129"/>
      <c r="AJ6" s="25">
        <f t="shared" si="4"/>
        <v>16</v>
      </c>
      <c r="AK6" s="24">
        <v>16</v>
      </c>
      <c r="AL6" s="24">
        <v>15</v>
      </c>
      <c r="AM6" s="24"/>
      <c r="AN6" s="129"/>
      <c r="AO6" s="25">
        <f t="shared" si="5"/>
        <v>15.5</v>
      </c>
      <c r="AP6" s="24">
        <v>16</v>
      </c>
      <c r="AQ6" s="24">
        <v>16</v>
      </c>
      <c r="AR6" s="24"/>
      <c r="AS6" s="129"/>
      <c r="AT6" s="25">
        <f t="shared" si="6"/>
        <v>16</v>
      </c>
      <c r="AU6" s="24">
        <v>17</v>
      </c>
      <c r="AV6" s="24">
        <v>15</v>
      </c>
      <c r="AW6" s="24"/>
      <c r="AX6" s="129"/>
      <c r="AY6" s="25">
        <f t="shared" si="7"/>
        <v>16</v>
      </c>
      <c r="AZ6" s="26">
        <f t="shared" si="8"/>
        <v>126.5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0.1</v>
      </c>
      <c r="CA6" s="29">
        <v>0.1</v>
      </c>
      <c r="CB6" s="29"/>
      <c r="CC6" s="135"/>
      <c r="CD6" s="107">
        <f t="shared" si="14"/>
        <v>0.1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0.1</v>
      </c>
      <c r="DE6" s="177">
        <f t="shared" si="33"/>
        <v>0.1</v>
      </c>
      <c r="DF6" s="177">
        <f t="shared" si="33"/>
        <v>0</v>
      </c>
      <c r="DG6" s="149">
        <f t="shared" si="32"/>
        <v>0</v>
      </c>
      <c r="DH6" s="30">
        <f t="shared" si="15"/>
        <v>0.1</v>
      </c>
      <c r="DI6" s="31">
        <f t="shared" si="16"/>
        <v>126.4</v>
      </c>
      <c r="DJ6" s="87">
        <f t="shared" si="17"/>
        <v>3</v>
      </c>
      <c r="DK6" s="80">
        <f t="shared" si="18"/>
        <v>16</v>
      </c>
      <c r="DL6" s="32">
        <f t="shared" si="19"/>
        <v>126416</v>
      </c>
      <c r="DM6" s="33">
        <f t="shared" si="20"/>
        <v>3</v>
      </c>
      <c r="DN6" s="32">
        <f t="shared" si="21"/>
        <v>16</v>
      </c>
      <c r="DO6" s="32">
        <f t="shared" si="22"/>
        <v>126416016</v>
      </c>
      <c r="DP6" s="33">
        <f t="shared" si="23"/>
        <v>3</v>
      </c>
      <c r="DQ6" s="34">
        <f t="shared" si="24"/>
        <v>16</v>
      </c>
      <c r="DR6" s="34">
        <f t="shared" si="25"/>
        <v>126416016016</v>
      </c>
      <c r="DS6" s="33">
        <f t="shared" si="26"/>
        <v>3</v>
      </c>
      <c r="DT6" s="34">
        <f t="shared" si="27"/>
        <v>15.5</v>
      </c>
      <c r="DU6" s="34">
        <f t="shared" si="28"/>
        <v>126416016016015.5</v>
      </c>
      <c r="DV6" s="33">
        <f t="shared" si="29"/>
        <v>3</v>
      </c>
      <c r="DW6" s="34">
        <f>IF(DV6&lt;&gt;20,RANK(DV6,$DV$4:$DV$23,1)+COUNTIF(DV$4:DV6,DV6)-1,20)</f>
        <v>3</v>
      </c>
      <c r="DX6" s="35">
        <f t="shared" si="30"/>
        <v>0.856368563685637</v>
      </c>
      <c r="DY6" s="81" t="str">
        <f t="shared" si="31"/>
        <v>-</v>
      </c>
      <c r="DZ6" s="13"/>
    </row>
    <row r="7" spans="4:130" ht="12.75">
      <c r="D7" s="20" t="str">
        <f>classi!B222</f>
        <v>-</v>
      </c>
      <c r="E7" s="36"/>
      <c r="F7" s="22">
        <f>classi!C222</f>
        <v>0</v>
      </c>
      <c r="G7" s="22">
        <f>classi!D222</f>
        <v>0</v>
      </c>
      <c r="H7" s="230">
        <f>classi!G222</f>
        <v>0</v>
      </c>
      <c r="I7" s="228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0">
        <f>classi!G223</f>
        <v>0</v>
      </c>
      <c r="I8" s="228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0">
        <f>classi!G224</f>
        <v>0</v>
      </c>
      <c r="I9" s="228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0">
        <f>classi!G225</f>
        <v>0</v>
      </c>
      <c r="I10" s="228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0">
        <f>classi!G226</f>
        <v>0</v>
      </c>
      <c r="I11" s="228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0">
        <f>classi!G227</f>
        <v>0</v>
      </c>
      <c r="I12" s="228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0">
        <f>classi!G228</f>
        <v>0</v>
      </c>
      <c r="I13" s="228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0">
        <f>classi!G229</f>
        <v>0</v>
      </c>
      <c r="I14" s="228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0">
        <f>classi!G230</f>
        <v>0</v>
      </c>
      <c r="I15" s="228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0">
        <f>classi!G231</f>
        <v>0</v>
      </c>
      <c r="I16" s="228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0">
        <f>classi!G232</f>
        <v>0</v>
      </c>
      <c r="I17" s="228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0">
        <f>classi!G233</f>
        <v>0</v>
      </c>
      <c r="I18" s="228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0">
        <f>classi!G234</f>
        <v>0</v>
      </c>
      <c r="I19" s="228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0">
        <f>classi!G235</f>
        <v>0</v>
      </c>
      <c r="I20" s="228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0">
        <f>classi!G236</f>
        <v>0</v>
      </c>
      <c r="I21" s="228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0">
        <f>classi!G237</f>
        <v>0</v>
      </c>
      <c r="I22" s="228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classi!B238</f>
        <v>-</v>
      </c>
      <c r="E23" s="38"/>
      <c r="F23" s="22">
        <f>classi!C238</f>
        <v>0</v>
      </c>
      <c r="G23" s="22">
        <f>classi!D238</f>
        <v>0</v>
      </c>
      <c r="H23" s="230">
        <f>classi!G238</f>
        <v>0</v>
      </c>
      <c r="I23" s="229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GARA DDI CSEN DOG TOWN PALERMO</v>
      </c>
      <c r="I25" s="63"/>
      <c r="J25" s="63"/>
      <c r="K25" s="63"/>
      <c r="L25" s="255" t="s">
        <v>42</v>
      </c>
      <c r="M25" s="256"/>
      <c r="N25" s="256"/>
      <c r="O25" s="257"/>
      <c r="P25" s="255" t="s">
        <v>43</v>
      </c>
      <c r="Q25" s="258"/>
      <c r="R25" s="258"/>
      <c r="S25" s="258"/>
      <c r="T25" s="259"/>
      <c r="U25" s="255" t="s">
        <v>44</v>
      </c>
      <c r="V25" s="258"/>
      <c r="W25" s="258"/>
      <c r="X25" s="258"/>
      <c r="Y25" s="258"/>
      <c r="Z25" s="258"/>
      <c r="AA25" s="25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1" thickBot="1"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33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FRANCESCA</v>
      </c>
      <c r="G27" s="101" t="str">
        <f>INDEX(G$1:G$23,MATCH(C27,$DW$1:$DW$23,0))</f>
        <v>SANFILIPPO</v>
      </c>
      <c r="H27" s="101" t="str">
        <f>INDEX(H$1:H$23,MATCH(C27,$DW$1:$DW$23,0))</f>
        <v>RU-MA</v>
      </c>
      <c r="I27" s="100"/>
      <c r="J27" s="100"/>
      <c r="K27" s="113"/>
      <c r="L27" s="115">
        <f>INDEX(P$1:P$23,MATCH(C27,$DW$1:$DW$23,0))</f>
        <v>19.5</v>
      </c>
      <c r="M27" s="102">
        <f>INDEX(U$1:U$23,MATCH(C27,$DW$1:$DW$23,0))</f>
        <v>19</v>
      </c>
      <c r="N27" s="102">
        <f>INDEX(Z$1:Z$23,MATCH(C27,$DW$1:$DW$23,0))</f>
        <v>18</v>
      </c>
      <c r="O27" s="119">
        <f>INDEX(AE$1:AE$23,MATCH(C27,$DW$1:$DW$23,0))</f>
        <v>17</v>
      </c>
      <c r="P27" s="115">
        <f>INDEX(AJ$1:AJ$23,MATCH(C27,$DW$1:$DW$23,0))</f>
        <v>17</v>
      </c>
      <c r="Q27" s="102">
        <f>INDEX(AO$1:AO$23,MATCH(C27,$DW$1:$DW$23,0))</f>
        <v>18.5</v>
      </c>
      <c r="R27" s="102">
        <f>INDEX(AT$1:AT$23,MATCH(C27,$DW$1:$DW$23,0))</f>
        <v>19.5</v>
      </c>
      <c r="S27" s="119">
        <f>INDEX(AY$1:AY$23,MATCH(C27,$DW$1:$DW$23,0))</f>
        <v>20</v>
      </c>
      <c r="T27" s="131">
        <f>INDEX(AZ$1:AZ$23,MATCH(C27,$DW$1:$DW$23,0))</f>
        <v>148.5</v>
      </c>
      <c r="U27" s="115">
        <f>INDEX(BE$1:BE$23,MATCH(C27,$DW$1:$DW$23,0))</f>
        <v>0.9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0.9</v>
      </c>
      <c r="AC27" s="103">
        <f>INDEX(DI$1:DI$23,MATCH(C27,$DW$1:$DW$23,0))</f>
        <v>147.6</v>
      </c>
      <c r="AD27" s="104">
        <f>INDEX(D$1:D$23,MATCH(C27,$DW$1:$DW$23,0))</f>
        <v>5</v>
      </c>
      <c r="AE27" s="105">
        <f>INDEX(DX$1:DX$23,MATCH(C27,$DW$1:$DW$23,0))</f>
        <v>1</v>
      </c>
      <c r="AF27" s="106"/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33">
        <v>2</v>
      </c>
      <c r="D28" s="61">
        <f>IF(AA28="-",INDEX(DV$1:DV$23,MATCH(C28,$DW$1:$DW$23,0)),AA28)</f>
        <v>2</v>
      </c>
      <c r="E28" s="36"/>
      <c r="F28" s="62" t="str">
        <f>INDEX(F$1:F$23,MATCH(C28,$DW$1:$DW$23,0))</f>
        <v>GLORIA</v>
      </c>
      <c r="G28" s="62" t="str">
        <f>INDEX(G$1:G$23,MATCH(C28,$DW$1:$DW$23,0))</f>
        <v>MINUTOLI</v>
      </c>
      <c r="H28" s="62" t="str">
        <f>INDEX(H$1:H$23,MATCH(C28,$DW$1:$DW$23,0))</f>
        <v>RUE</v>
      </c>
      <c r="I28" s="36"/>
      <c r="J28" s="36"/>
      <c r="K28" s="114"/>
      <c r="L28" s="116">
        <f>INDEX(P$1:P$23,MATCH(C28,$DW$1:$DW$23,0))</f>
        <v>16</v>
      </c>
      <c r="M28" s="31">
        <f>INDEX(U$1:U$23,MATCH(C28,$DW$1:$DW$23,0))</f>
        <v>16</v>
      </c>
      <c r="N28" s="31">
        <f>INDEX(Z$1:Z$23,MATCH(C28,$DW$1:$DW$23,0))</f>
        <v>18.5</v>
      </c>
      <c r="O28" s="120">
        <f>INDEX(AE$1:AE$23,MATCH(C28,$DW$1:$DW$23,0))</f>
        <v>16</v>
      </c>
      <c r="P28" s="116">
        <f>INDEX(AJ$1:AJ$23,MATCH(C28,$DW$1:$DW$23,0))</f>
        <v>15.5</v>
      </c>
      <c r="Q28" s="31">
        <f>INDEX(AO$1:AO$23,MATCH(C28,$DW$1:$DW$23,0))</f>
        <v>15.5</v>
      </c>
      <c r="R28" s="31">
        <f>INDEX(AT$1:AT$23,MATCH(C28,$DW$1:$DW$23,0))</f>
        <v>17</v>
      </c>
      <c r="S28" s="120">
        <f>INDEX(AY$1:AY$23,MATCH(C28,$DW$1:$DW$23,0))</f>
        <v>17</v>
      </c>
      <c r="T28" s="132">
        <f>INDEX(AZ$1:AZ$23,MATCH(C28,$DW$1:$DW$23,0))</f>
        <v>131.5</v>
      </c>
      <c r="U28" s="116">
        <f>INDEX(BE$1:BE$23,MATCH(C28,$DW$1:$DW$23,0))</f>
        <v>0</v>
      </c>
      <c r="V28" s="31">
        <f>INDEX(BJ:BJ,MATCH(C28,$DW:$DW,0))</f>
        <v>0</v>
      </c>
      <c r="W28" s="31">
        <f>INDEX(BO$1:BO$23,MATCH(C28,$DW$1:$DW$23,0))</f>
        <v>0</v>
      </c>
      <c r="X28" s="31">
        <f>INDEX(BT$1:BT$23,MATCH(C28,$DW$1:$DW$23,0))</f>
        <v>0</v>
      </c>
      <c r="Y28" s="31">
        <f>INDEX(BY$1:BY$23,MATCH(C28,$DW$1:$DW$23,0))</f>
        <v>0</v>
      </c>
      <c r="Z28" s="120">
        <f>INDEX(CD$1:CD$23,MATCH(C28,$DW$1:$DW$23,0))</f>
        <v>0</v>
      </c>
      <c r="AA28" s="124" t="str">
        <f>INDEX(DY$1:DY$23,MATCH(C28,$DW$1:$DW$23,0))</f>
        <v>-</v>
      </c>
      <c r="AB28" s="122">
        <f>INDEX(DH$1:DH$23,MATCH(C28,$DW$1:$DW$23,0))</f>
        <v>0</v>
      </c>
      <c r="AC28" s="25">
        <f>INDEX(DI$1:DI$23,MATCH(C28,$DW$1:$DW$23,0))</f>
        <v>131.5</v>
      </c>
      <c r="AD28" s="59">
        <f>INDEX(D$1:D$23,MATCH(C28,$DW$1:$DW$23,0))</f>
        <v>6</v>
      </c>
      <c r="AE28" s="60">
        <f>INDEX(DX$1:DX$23,MATCH(C28,$DW$1:$DW$23,0))</f>
        <v>0.8909214092140921</v>
      </c>
      <c r="AF28" s="117"/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33">
        <v>3</v>
      </c>
      <c r="D29" s="61">
        <f>IF(AA29="-",INDEX(DV$1:DV$23,MATCH(C29,$DW$1:$DW$23,0)),AA29)</f>
        <v>3</v>
      </c>
      <c r="E29" s="36"/>
      <c r="F29" s="62" t="str">
        <f>INDEX(F$1:F$23,MATCH(C29,$DW$1:$DW$23,0))</f>
        <v>GABRIELLA</v>
      </c>
      <c r="G29" s="62" t="str">
        <f>INDEX(G$1:G$23,MATCH(C29,$DW$1:$DW$23,0))</f>
        <v>DE MADDIS</v>
      </c>
      <c r="H29" s="62" t="str">
        <f>INDEX(H$1:H$23,MATCH(C29,$DW$1:$DW$23,0))</f>
        <v>IRON</v>
      </c>
      <c r="I29" s="36"/>
      <c r="J29" s="36"/>
      <c r="K29" s="114"/>
      <c r="L29" s="116">
        <f>INDEX(P$1:P$23,MATCH(C29,$DW$1:$DW$23,0))</f>
        <v>16</v>
      </c>
      <c r="M29" s="31">
        <f>INDEX(U$1:U$23,MATCH(C29,$DW$1:$DW$23,0))</f>
        <v>16</v>
      </c>
      <c r="N29" s="31">
        <f>INDEX(Z$1:Z$23,MATCH(C29,$DW$1:$DW$23,0))</f>
        <v>16</v>
      </c>
      <c r="O29" s="120">
        <f>INDEX(AE$1:AE$23,MATCH(C29,$DW$1:$DW$23,0))</f>
        <v>15</v>
      </c>
      <c r="P29" s="116">
        <f>INDEX(AJ$1:AJ$23,MATCH(C29,$DW$1:$DW$23,0))</f>
        <v>16</v>
      </c>
      <c r="Q29" s="31">
        <f>INDEX(AO$1:AO$23,MATCH(C29,$DW$1:$DW$23,0))</f>
        <v>15.5</v>
      </c>
      <c r="R29" s="31">
        <f>INDEX(AT$1:AT$23,MATCH(C29,$DW$1:$DW$23,0))</f>
        <v>16</v>
      </c>
      <c r="S29" s="120">
        <f>INDEX(AY$1:AY$23,MATCH(C29,$DW$1:$DW$23,0))</f>
        <v>16</v>
      </c>
      <c r="T29" s="132">
        <f>INDEX(AZ$1:AZ$23,MATCH(C29,$DW$1:$DW$23,0))</f>
        <v>126.5</v>
      </c>
      <c r="U29" s="116">
        <f>INDEX(BE$1:BE$23,MATCH(C29,$DW$1:$DW$23,0))</f>
        <v>0</v>
      </c>
      <c r="V29" s="31">
        <f>INDEX(BJ:BJ,MATCH(C29,$DW:$DW,0))</f>
        <v>0</v>
      </c>
      <c r="W29" s="31">
        <f>INDEX(BO$1:BO$23,MATCH(C29,$DW$1:$DW$23,0))</f>
        <v>0</v>
      </c>
      <c r="X29" s="31">
        <f>INDEX(BT$1:BT$23,MATCH(C29,$DW$1:$DW$23,0))</f>
        <v>0</v>
      </c>
      <c r="Y29" s="31">
        <f>INDEX(BY$1:BY$23,MATCH(C29,$DW$1:$DW$23,0))</f>
        <v>0</v>
      </c>
      <c r="Z29" s="120">
        <f>INDEX(CD$1:CD$23,MATCH(C29,$DW$1:$DW$23,0))</f>
        <v>0.1</v>
      </c>
      <c r="AA29" s="124" t="str">
        <f>INDEX(DY$1:DY$23,MATCH(C29,$DW$1:$DW$23,0))</f>
        <v>-</v>
      </c>
      <c r="AB29" s="122">
        <f>INDEX(DH$1:DH$23,MATCH(C29,$DW$1:$DW$23,0))</f>
        <v>0.1</v>
      </c>
      <c r="AC29" s="25">
        <f>INDEX(DI$1:DI$23,MATCH(C29,$DW$1:$DW$23,0))</f>
        <v>126.4</v>
      </c>
      <c r="AD29" s="59">
        <f>INDEX(D$1:D$23,MATCH(C29,$DW$1:$DW$23,0))</f>
        <v>7</v>
      </c>
      <c r="AE29" s="60">
        <f>INDEX(DX$1:DX$23,MATCH(C29,$DW$1:$DW$23,0))</f>
        <v>0.856368563685637</v>
      </c>
      <c r="AF29" s="117"/>
    </row>
    <row r="30" spans="3:32" ht="12.75">
      <c r="C30" s="233">
        <v>4</v>
      </c>
      <c r="D30" s="61" t="e">
        <f>IF(AA30="-",INDEX(DV$1:DV$23,MATCH(C30,$DW$1:$DW$23,0)),AA30)</f>
        <v>#N/A</v>
      </c>
      <c r="E30" s="36"/>
      <c r="F30" s="62" t="e">
        <f>INDEX(F$1:F$23,MATCH(C30,$DW$1:$DW$23,0))</f>
        <v>#N/A</v>
      </c>
      <c r="G30" s="62" t="e">
        <f>INDEX(G$1:G$23,MATCH(C30,$DW$1:$DW$23,0))</f>
        <v>#N/A</v>
      </c>
      <c r="H30" s="62" t="e">
        <f>INDEX(H$1:H$23,MATCH(C30,$DW$1:$DW$23,0))</f>
        <v>#N/A</v>
      </c>
      <c r="I30" s="36"/>
      <c r="J30" s="36"/>
      <c r="K30" s="114"/>
      <c r="L30" s="116" t="e">
        <f>INDEX(P$1:P$23,MATCH(C30,$DW$1:$DW$23,0))</f>
        <v>#N/A</v>
      </c>
      <c r="M30" s="31" t="e">
        <f>INDEX(U$1:U$23,MATCH(C30,$DW$1:$DW$23,0))</f>
        <v>#N/A</v>
      </c>
      <c r="N30" s="31" t="e">
        <f>INDEX(Z$1:Z$23,MATCH(C30,$DW$1:$DW$23,0))</f>
        <v>#N/A</v>
      </c>
      <c r="O30" s="120" t="e">
        <f>INDEX(AE$1:AE$23,MATCH(C30,$DW$1:$DW$23,0))</f>
        <v>#N/A</v>
      </c>
      <c r="P30" s="116" t="e">
        <f>INDEX(AJ$1:AJ$23,MATCH(C30,$DW$1:$DW$23,0))</f>
        <v>#N/A</v>
      </c>
      <c r="Q30" s="31" t="e">
        <f>INDEX(AO$1:AO$23,MATCH(C30,$DW$1:$DW$23,0))</f>
        <v>#N/A</v>
      </c>
      <c r="R30" s="31" t="e">
        <f>INDEX(AT$1:AT$23,MATCH(C30,$DW$1:$DW$23,0))</f>
        <v>#N/A</v>
      </c>
      <c r="S30" s="120" t="e">
        <f>INDEX(AY$1:AY$23,MATCH(C30,$DW$1:$DW$23,0))</f>
        <v>#N/A</v>
      </c>
      <c r="T30" s="132" t="e">
        <f>INDEX(AZ$1:AZ$23,MATCH(C30,$DW$1:$DW$23,0))</f>
        <v>#N/A</v>
      </c>
      <c r="U30" s="116" t="e">
        <f>INDEX(BE$1:BE$23,MATCH(C30,$DW$1:$DW$23,0))</f>
        <v>#N/A</v>
      </c>
      <c r="V30" s="31" t="e">
        <f>INDEX(BJ:BJ,MATCH(C30,$DW:$DW,0))</f>
        <v>#N/A</v>
      </c>
      <c r="W30" s="31" t="e">
        <f>INDEX(BO$1:BO$23,MATCH(C30,$DW$1:$DW$23,0))</f>
        <v>#N/A</v>
      </c>
      <c r="X30" s="31" t="e">
        <f>INDEX(BT$1:BT$23,MATCH(C30,$DW$1:$DW$23,0))</f>
        <v>#N/A</v>
      </c>
      <c r="Y30" s="31" t="e">
        <f>INDEX(BY$1:BY$23,MATCH(C30,$DW$1:$DW$23,0))</f>
        <v>#N/A</v>
      </c>
      <c r="Z30" s="120" t="e">
        <f>INDEX(CD$1:CD$23,MATCH(C30,$DW$1:$DW$23,0))</f>
        <v>#N/A</v>
      </c>
      <c r="AA30" s="124" t="e">
        <f>INDEX(DY$1:DY$23,MATCH(C30,$DW$1:$DW$23,0))</f>
        <v>#N/A</v>
      </c>
      <c r="AB30" s="122" t="e">
        <f>INDEX(DH$1:DH$23,MATCH(C30,$DW$1:$DW$23,0))</f>
        <v>#N/A</v>
      </c>
      <c r="AC30" s="25" t="e">
        <f>INDEX(DI$1:DI$23,MATCH(C30,$DW$1:$DW$23,0))</f>
        <v>#N/A</v>
      </c>
      <c r="AD30" s="59" t="e">
        <f>INDEX(D$1:D$23,MATCH(C30,$DW$1:$DW$23,0))</f>
        <v>#N/A</v>
      </c>
      <c r="AE30" s="60" t="e">
        <f>INDEX(DX$1:DX$23,MATCH(C30,$DW$1:$DW$23,0))</f>
        <v>#N/A</v>
      </c>
      <c r="AF30" s="117" t="e">
        <f>IF(AE30&gt;=0.85,"Point","-")</f>
        <v>#N/A</v>
      </c>
    </row>
  </sheetData>
  <sheetProtection/>
  <mergeCells count="29"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25" right="0.25" top="0.75" bottom="0.75" header="0.3" footer="0.3"/>
  <pageSetup fitToHeight="0" fitToWidth="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cp:lastPrinted>2022-03-19T13:28:54Z</cp:lastPrinted>
  <dcterms:created xsi:type="dcterms:W3CDTF">2018-04-17T08:13:17Z</dcterms:created>
  <dcterms:modified xsi:type="dcterms:W3CDTF">2023-06-05T12:34:30Z</dcterms:modified>
  <cp:category/>
  <cp:version/>
  <cp:contentType/>
  <cp:contentStatus/>
</cp:coreProperties>
</file>